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wald\Desktop\Design1\"/>
    </mc:Choice>
  </mc:AlternateContent>
  <xr:revisionPtr revIDLastSave="0" documentId="13_ncr:1_{C5D56D7A-334F-47ED-A379-395BC9E4BF9A}" xr6:coauthVersionLast="47" xr6:coauthVersionMax="47" xr10:uidLastSave="{00000000-0000-0000-0000-000000000000}"/>
  <bookViews>
    <workbookView xWindow="-120" yWindow="-120" windowWidth="29040" windowHeight="15720" activeTab="1" xr2:uid="{83BA363A-A02C-448D-A8B1-3CB8215D9286}"/>
  </bookViews>
  <sheets>
    <sheet name="Summary" sheetId="2" r:id="rId1"/>
    <sheet name="House" sheetId="1" r:id="rId2"/>
    <sheet name="Gara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44" i="1" s="1"/>
  <c r="F39" i="1"/>
  <c r="F41" i="1"/>
  <c r="F42" i="1"/>
  <c r="D11" i="1"/>
  <c r="F11" i="1" s="1"/>
  <c r="F7" i="1"/>
  <c r="F8" i="1"/>
  <c r="F5" i="1"/>
  <c r="E6" i="1"/>
  <c r="F6" i="1" s="1"/>
  <c r="F4" i="1"/>
  <c r="H6" i="2"/>
  <c r="H8" i="2"/>
  <c r="O47" i="1"/>
  <c r="O45" i="1"/>
  <c r="O42" i="1"/>
  <c r="O39" i="1"/>
  <c r="N36" i="1"/>
  <c r="O36" i="1" s="1"/>
  <c r="O32" i="1"/>
  <c r="O17" i="1"/>
  <c r="O12" i="1"/>
  <c r="O27" i="1"/>
  <c r="O30" i="1"/>
  <c r="O24" i="1"/>
  <c r="N21" i="1"/>
  <c r="O21" i="1" s="1"/>
  <c r="O15" i="1"/>
  <c r="O9" i="1"/>
  <c r="O6" i="1"/>
  <c r="F15" i="1" l="1"/>
  <c r="E4" i="2" l="1"/>
  <c r="E5" i="2"/>
  <c r="E7" i="2"/>
  <c r="E8" i="2"/>
  <c r="E9" i="2"/>
  <c r="E10" i="2"/>
  <c r="E11" i="2"/>
  <c r="E12" i="2"/>
  <c r="E13" i="2"/>
  <c r="E14" i="2"/>
  <c r="E16" i="2"/>
  <c r="E17" i="2"/>
  <c r="E19" i="2"/>
  <c r="E20" i="2"/>
  <c r="E21" i="2"/>
  <c r="E22" i="2"/>
  <c r="D15" i="2"/>
  <c r="E15" i="2" s="1"/>
  <c r="E6" i="2"/>
  <c r="E23" i="2" l="1"/>
</calcChain>
</file>

<file path=xl/sharedStrings.xml><?xml version="1.0" encoding="utf-8"?>
<sst xmlns="http://schemas.openxmlformats.org/spreadsheetml/2006/main" count="143" uniqueCount="79">
  <si>
    <t>Site clearing</t>
  </si>
  <si>
    <t>Soakaway - conservacy tank</t>
  </si>
  <si>
    <t>Grass and landscape</t>
  </si>
  <si>
    <t>Paving</t>
  </si>
  <si>
    <t>House:</t>
  </si>
  <si>
    <t>Foundations</t>
  </si>
  <si>
    <t>Floor slab</t>
  </si>
  <si>
    <t>DCP Report</t>
  </si>
  <si>
    <t>Engineering costs</t>
  </si>
  <si>
    <t>Foundation walls</t>
  </si>
  <si>
    <t>Sanware</t>
  </si>
  <si>
    <t>Sheeting</t>
  </si>
  <si>
    <t>Trusses</t>
  </si>
  <si>
    <t>Purlins</t>
  </si>
  <si>
    <t>Roofing:</t>
  </si>
  <si>
    <t>Ceilings + Battens</t>
  </si>
  <si>
    <t>Garage:</t>
  </si>
  <si>
    <t>Floor:</t>
  </si>
  <si>
    <t>Floor tiles</t>
  </si>
  <si>
    <t>Walls:</t>
  </si>
  <si>
    <t>270mm walls</t>
  </si>
  <si>
    <t>Screeded</t>
  </si>
  <si>
    <t>Additional:</t>
  </si>
  <si>
    <t>Concrete:</t>
  </si>
  <si>
    <t>Electrical:</t>
  </si>
  <si>
    <t>Plugs</t>
  </si>
  <si>
    <t>Switches</t>
  </si>
  <si>
    <t>Lights</t>
  </si>
  <si>
    <t>Drainage:</t>
  </si>
  <si>
    <t>Sub-soil</t>
  </si>
  <si>
    <t>Plumbing installation</t>
  </si>
  <si>
    <t>Doors &amp; Windows:</t>
  </si>
  <si>
    <t>Timber doors</t>
  </si>
  <si>
    <t>Aluminium Doors</t>
  </si>
  <si>
    <t>Decking</t>
  </si>
  <si>
    <t>Braai</t>
  </si>
  <si>
    <t>Carport</t>
  </si>
  <si>
    <t>Sectional Garage Door</t>
  </si>
  <si>
    <t>Aluminium window</t>
  </si>
  <si>
    <t>Aluminium windows</t>
  </si>
  <si>
    <t>Qty</t>
  </si>
  <si>
    <t>Units</t>
  </si>
  <si>
    <t>Rate</t>
  </si>
  <si>
    <t>Pergola</t>
  </si>
  <si>
    <t>sqm</t>
  </si>
  <si>
    <t>PC</t>
  </si>
  <si>
    <t>Total</t>
  </si>
  <si>
    <t>Sub total:</t>
  </si>
  <si>
    <t>Site purchase</t>
  </si>
  <si>
    <t>Fixed</t>
  </si>
  <si>
    <t>Joinery:</t>
  </si>
  <si>
    <t>En-suite</t>
  </si>
  <si>
    <t>Main Bedroom</t>
  </si>
  <si>
    <t>Kitchen</t>
  </si>
  <si>
    <t>BIC Study</t>
  </si>
  <si>
    <t>BIC Bedroom 1</t>
  </si>
  <si>
    <t>Plaster</t>
  </si>
  <si>
    <t>Brick quantities</t>
  </si>
  <si>
    <t>rate</t>
  </si>
  <si>
    <t>Length</t>
  </si>
  <si>
    <t>Height</t>
  </si>
  <si>
    <t>Mortar for bricks</t>
  </si>
  <si>
    <t>Bags of Cement</t>
  </si>
  <si>
    <t>Bricks required</t>
  </si>
  <si>
    <t>110mm walls:</t>
  </si>
  <si>
    <t>270mm walls - Gables</t>
  </si>
  <si>
    <t>3800mm (incl Foundation depth of 500mm)</t>
  </si>
  <si>
    <t>Sand</t>
  </si>
  <si>
    <t>m3</t>
  </si>
  <si>
    <t>270mm Walls - Long wall with window openings</t>
  </si>
  <si>
    <t>Total sum of walls:</t>
  </si>
  <si>
    <t>Fully plastered</t>
  </si>
  <si>
    <t>Sum</t>
  </si>
  <si>
    <t>Purlins (76 x 50x 5m purlins)</t>
  </si>
  <si>
    <t>Wall Calculations for House:</t>
  </si>
  <si>
    <t>Insulation - (75 + 50 mm ISOVER) * 8 * 2</t>
  </si>
  <si>
    <t>per M</t>
  </si>
  <si>
    <t>Per M</t>
  </si>
  <si>
    <t>Oven + Hob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</si>
</sst>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4" fontId="0" fillId="0" borderId="0" xfId="0" applyNumberFormat="1"/>
    <xf numFmtId="0" fontId="0" fillId="0" borderId="1" xfId="0" applyBorder="1"/>
    <xf numFmtId="0" fontId="0" fillId="0" borderId="0" xfId="0" applyBorder="1"/>
    <xf numFmtId="4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4" fontId="0" fillId="0" borderId="9" xfId="0" applyNumberFormat="1" applyBorder="1"/>
    <xf numFmtId="0" fontId="0" fillId="0" borderId="9" xfId="0" applyBorder="1"/>
    <xf numFmtId="0" fontId="0" fillId="0" borderId="10" xfId="0" applyBorder="1"/>
    <xf numFmtId="44" fontId="0" fillId="0" borderId="11" xfId="0" applyNumberFormat="1" applyBorder="1"/>
    <xf numFmtId="0" fontId="0" fillId="0" borderId="12" xfId="0" applyBorder="1"/>
    <xf numFmtId="0" fontId="0" fillId="0" borderId="13" xfId="0" applyBorder="1"/>
    <xf numFmtId="44" fontId="0" fillId="0" borderId="1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783C3-5CA0-463B-9EC2-1D6490B79E49}">
  <dimension ref="A2:H27"/>
  <sheetViews>
    <sheetView workbookViewId="0">
      <selection activeCell="D4" sqref="D4"/>
    </sheetView>
  </sheetViews>
  <sheetFormatPr defaultRowHeight="15" x14ac:dyDescent="0.25"/>
  <cols>
    <col min="1" max="1" width="26.140625" bestFit="1" customWidth="1"/>
    <col min="3" max="3" width="12.5703125" bestFit="1" customWidth="1"/>
    <col min="5" max="5" width="14.85546875" customWidth="1"/>
    <col min="8" max="8" width="14.140625" bestFit="1" customWidth="1"/>
  </cols>
  <sheetData>
    <row r="2" spans="1:8" x14ac:dyDescent="0.25">
      <c r="B2" t="s">
        <v>41</v>
      </c>
      <c r="C2" t="s">
        <v>42</v>
      </c>
      <c r="D2" t="s">
        <v>40</v>
      </c>
      <c r="E2" t="s">
        <v>46</v>
      </c>
    </row>
    <row r="3" spans="1:8" x14ac:dyDescent="0.25">
      <c r="C3" s="2"/>
    </row>
    <row r="4" spans="1:8" x14ac:dyDescent="0.25">
      <c r="A4" t="s">
        <v>48</v>
      </c>
      <c r="B4" t="s">
        <v>49</v>
      </c>
      <c r="C4" s="2">
        <v>200000</v>
      </c>
      <c r="D4">
        <v>1</v>
      </c>
      <c r="E4" s="2">
        <f t="shared" ref="E4:E14" si="0">C4*D4</f>
        <v>200000</v>
      </c>
    </row>
    <row r="5" spans="1:8" x14ac:dyDescent="0.25">
      <c r="C5" s="2"/>
      <c r="E5" s="2">
        <f t="shared" si="0"/>
        <v>0</v>
      </c>
    </row>
    <row r="6" spans="1:8" x14ac:dyDescent="0.25">
      <c r="A6" t="s">
        <v>4</v>
      </c>
      <c r="C6" s="2"/>
      <c r="E6" s="2">
        <f>House!F44</f>
        <v>401096</v>
      </c>
      <c r="H6">
        <f>8500*90</f>
        <v>765000</v>
      </c>
    </row>
    <row r="7" spans="1:8" x14ac:dyDescent="0.25">
      <c r="C7" s="2"/>
      <c r="E7" s="2">
        <f t="shared" si="0"/>
        <v>0</v>
      </c>
    </row>
    <row r="8" spans="1:8" x14ac:dyDescent="0.25">
      <c r="A8" t="s">
        <v>16</v>
      </c>
      <c r="C8" s="2"/>
      <c r="E8" s="2">
        <f t="shared" si="0"/>
        <v>0</v>
      </c>
      <c r="H8">
        <f>6500*24</f>
        <v>156000</v>
      </c>
    </row>
    <row r="9" spans="1:8" x14ac:dyDescent="0.25">
      <c r="C9" s="2"/>
      <c r="E9" s="2">
        <f t="shared" si="0"/>
        <v>0</v>
      </c>
    </row>
    <row r="10" spans="1:8" x14ac:dyDescent="0.25">
      <c r="C10" s="2"/>
      <c r="E10" s="2">
        <f t="shared" si="0"/>
        <v>0</v>
      </c>
    </row>
    <row r="11" spans="1:8" x14ac:dyDescent="0.25">
      <c r="A11" s="1" t="s">
        <v>22</v>
      </c>
      <c r="C11" s="2"/>
      <c r="E11" s="2">
        <f t="shared" si="0"/>
        <v>0</v>
      </c>
    </row>
    <row r="12" spans="1:8" x14ac:dyDescent="0.25">
      <c r="A12" t="s">
        <v>7</v>
      </c>
      <c r="B12" t="s">
        <v>45</v>
      </c>
      <c r="C12" s="2">
        <v>5000</v>
      </c>
      <c r="D12">
        <v>1</v>
      </c>
      <c r="E12" s="2">
        <f t="shared" si="0"/>
        <v>5000</v>
      </c>
    </row>
    <row r="13" spans="1:8" x14ac:dyDescent="0.25">
      <c r="A13" t="s">
        <v>8</v>
      </c>
      <c r="B13" t="s">
        <v>45</v>
      </c>
      <c r="C13" s="2">
        <v>10000</v>
      </c>
      <c r="D13">
        <v>1</v>
      </c>
      <c r="E13" s="2">
        <f t="shared" si="0"/>
        <v>10000</v>
      </c>
    </row>
    <row r="14" spans="1:8" x14ac:dyDescent="0.25">
      <c r="A14" t="s">
        <v>34</v>
      </c>
      <c r="B14" t="s">
        <v>44</v>
      </c>
      <c r="C14" s="2">
        <v>2000</v>
      </c>
      <c r="D14">
        <v>23</v>
      </c>
      <c r="E14" s="2">
        <f t="shared" si="0"/>
        <v>46000</v>
      </c>
    </row>
    <row r="15" spans="1:8" x14ac:dyDescent="0.25">
      <c r="A15" t="s">
        <v>43</v>
      </c>
      <c r="B15" t="s">
        <v>44</v>
      </c>
      <c r="C15" s="2">
        <v>1500</v>
      </c>
      <c r="D15">
        <f>4*1.4</f>
        <v>5.6</v>
      </c>
      <c r="E15" s="2">
        <f>C15*D15</f>
        <v>8400</v>
      </c>
    </row>
    <row r="16" spans="1:8" x14ac:dyDescent="0.25">
      <c r="A16" t="s">
        <v>35</v>
      </c>
      <c r="B16" t="s">
        <v>45</v>
      </c>
      <c r="C16" s="2">
        <v>5000</v>
      </c>
      <c r="D16">
        <v>1</v>
      </c>
      <c r="E16" s="2">
        <f>C16*D16</f>
        <v>5000</v>
      </c>
    </row>
    <row r="17" spans="1:8" x14ac:dyDescent="0.25">
      <c r="A17" t="s">
        <v>36</v>
      </c>
      <c r="B17" t="s">
        <v>44</v>
      </c>
      <c r="C17" s="2">
        <v>850</v>
      </c>
      <c r="D17">
        <v>13</v>
      </c>
      <c r="E17" s="2">
        <f>C17*D17</f>
        <v>11050</v>
      </c>
    </row>
    <row r="18" spans="1:8" x14ac:dyDescent="0.25">
      <c r="A18" t="s">
        <v>0</v>
      </c>
      <c r="E18" s="2">
        <v>15000</v>
      </c>
    </row>
    <row r="19" spans="1:8" x14ac:dyDescent="0.25">
      <c r="A19" t="s">
        <v>2</v>
      </c>
      <c r="E19" s="2">
        <f>C19*D19</f>
        <v>0</v>
      </c>
    </row>
    <row r="20" spans="1:8" x14ac:dyDescent="0.25">
      <c r="A20" t="s">
        <v>1</v>
      </c>
      <c r="E20" s="2">
        <f>C20*D20</f>
        <v>0</v>
      </c>
    </row>
    <row r="21" spans="1:8" x14ac:dyDescent="0.25">
      <c r="A21" t="s">
        <v>3</v>
      </c>
      <c r="B21" t="s">
        <v>44</v>
      </c>
      <c r="C21">
        <v>250</v>
      </c>
      <c r="D21">
        <v>35</v>
      </c>
      <c r="E21" s="2">
        <f>C21*D21</f>
        <v>8750</v>
      </c>
    </row>
    <row r="22" spans="1:8" x14ac:dyDescent="0.25">
      <c r="E22" s="2">
        <f>C22*D22</f>
        <v>0</v>
      </c>
    </row>
    <row r="23" spans="1:8" x14ac:dyDescent="0.25">
      <c r="A23" t="s">
        <v>47</v>
      </c>
      <c r="E23" s="2">
        <f>SUM(E4:E22)</f>
        <v>710296</v>
      </c>
    </row>
    <row r="26" spans="1:8" x14ac:dyDescent="0.25">
      <c r="H26" s="2"/>
    </row>
    <row r="27" spans="1:8" x14ac:dyDescent="0.25">
      <c r="E2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E4BC-8F7F-4D69-A33A-0CCEFD905668}">
  <dimension ref="B1:T47"/>
  <sheetViews>
    <sheetView tabSelected="1" workbookViewId="0">
      <selection activeCell="G45" sqref="G45"/>
    </sheetView>
  </sheetViews>
  <sheetFormatPr defaultRowHeight="15" x14ac:dyDescent="0.25"/>
  <cols>
    <col min="2" max="2" width="40.7109375" customWidth="1"/>
    <col min="6" max="6" width="12.5703125" bestFit="1" customWidth="1"/>
    <col min="7" max="7" width="16.5703125" bestFit="1" customWidth="1"/>
    <col min="10" max="10" width="31" customWidth="1"/>
    <col min="14" max="14" width="14.28515625" customWidth="1"/>
    <col min="15" max="15" width="11.5703125" bestFit="1" customWidth="1"/>
  </cols>
  <sheetData>
    <row r="1" spans="2:20" x14ac:dyDescent="0.25">
      <c r="C1" t="s">
        <v>41</v>
      </c>
      <c r="D1" t="s">
        <v>42</v>
      </c>
      <c r="E1" t="s">
        <v>40</v>
      </c>
      <c r="F1" t="s">
        <v>46</v>
      </c>
    </row>
    <row r="2" spans="2:20" x14ac:dyDescent="0.25">
      <c r="B2" s="1" t="s">
        <v>4</v>
      </c>
      <c r="G2" s="1"/>
      <c r="I2" s="1" t="s">
        <v>74</v>
      </c>
    </row>
    <row r="3" spans="2:20" ht="15.75" thickBot="1" x14ac:dyDescent="0.3">
      <c r="B3" s="1" t="s">
        <v>14</v>
      </c>
      <c r="G3" s="1"/>
    </row>
    <row r="4" spans="2:20" x14ac:dyDescent="0.25">
      <c r="B4" t="s">
        <v>11</v>
      </c>
      <c r="C4" t="s">
        <v>44</v>
      </c>
      <c r="D4">
        <v>200</v>
      </c>
      <c r="E4">
        <v>100</v>
      </c>
      <c r="F4" s="2">
        <f>E4*D4</f>
        <v>20000</v>
      </c>
      <c r="I4" s="8" t="s">
        <v>64</v>
      </c>
      <c r="J4" s="9"/>
      <c r="K4" s="9"/>
      <c r="L4" s="9"/>
      <c r="M4" s="9"/>
      <c r="N4" s="9"/>
      <c r="O4" s="10"/>
    </row>
    <row r="5" spans="2:20" x14ac:dyDescent="0.25">
      <c r="B5" t="s">
        <v>12</v>
      </c>
      <c r="D5">
        <v>200</v>
      </c>
      <c r="E5">
        <v>100</v>
      </c>
      <c r="F5" s="2">
        <f>E5*D5</f>
        <v>20000</v>
      </c>
      <c r="I5" s="11"/>
      <c r="J5" s="3"/>
      <c r="K5" s="3" t="s">
        <v>60</v>
      </c>
      <c r="L5" s="3" t="s">
        <v>59</v>
      </c>
      <c r="M5" s="3" t="s">
        <v>58</v>
      </c>
      <c r="N5" s="3" t="s">
        <v>63</v>
      </c>
      <c r="O5" s="12"/>
    </row>
    <row r="6" spans="2:20" x14ac:dyDescent="0.25">
      <c r="B6" t="s">
        <v>73</v>
      </c>
      <c r="D6">
        <v>200</v>
      </c>
      <c r="E6">
        <f>12</f>
        <v>12</v>
      </c>
      <c r="F6" s="2">
        <f t="shared" ref="F6:F8" si="0">E6*D6</f>
        <v>2400</v>
      </c>
      <c r="I6" s="13" t="s">
        <v>57</v>
      </c>
      <c r="J6" s="4"/>
      <c r="K6" s="4">
        <v>2.5499999999999998</v>
      </c>
      <c r="L6" s="4">
        <v>26</v>
      </c>
      <c r="M6" s="5">
        <v>4</v>
      </c>
      <c r="N6" s="4">
        <v>3215</v>
      </c>
      <c r="O6" s="14">
        <f>N6*M6</f>
        <v>12860</v>
      </c>
    </row>
    <row r="7" spans="2:20" x14ac:dyDescent="0.25">
      <c r="B7" t="s">
        <v>75</v>
      </c>
      <c r="D7">
        <v>380</v>
      </c>
      <c r="E7">
        <v>16</v>
      </c>
      <c r="F7" s="2">
        <f>E7*D7</f>
        <v>6080</v>
      </c>
      <c r="I7" s="13"/>
      <c r="J7" s="4"/>
      <c r="K7" s="4"/>
      <c r="L7" s="4"/>
      <c r="M7" s="4"/>
      <c r="N7" s="4"/>
      <c r="O7" s="15"/>
    </row>
    <row r="8" spans="2:20" x14ac:dyDescent="0.25">
      <c r="B8" t="s">
        <v>15</v>
      </c>
      <c r="D8">
        <v>300</v>
      </c>
      <c r="E8">
        <v>83</v>
      </c>
      <c r="F8" s="2">
        <f t="shared" si="0"/>
        <v>24900</v>
      </c>
      <c r="I8" s="13"/>
      <c r="J8" s="4"/>
      <c r="K8" s="4"/>
      <c r="L8" s="4"/>
      <c r="M8" s="4"/>
      <c r="N8" s="4" t="s">
        <v>62</v>
      </c>
      <c r="O8" s="15"/>
    </row>
    <row r="9" spans="2:20" x14ac:dyDescent="0.25">
      <c r="F9" s="2"/>
      <c r="I9" s="13" t="s">
        <v>61</v>
      </c>
      <c r="J9" s="4"/>
      <c r="K9" s="4"/>
      <c r="L9" s="4"/>
      <c r="M9" s="5">
        <v>94</v>
      </c>
      <c r="N9" s="4">
        <v>12</v>
      </c>
      <c r="O9" s="14">
        <f>N9*M9</f>
        <v>1128</v>
      </c>
      <c r="T9" s="1"/>
    </row>
    <row r="10" spans="2:20" x14ac:dyDescent="0.25">
      <c r="B10" s="1" t="s">
        <v>17</v>
      </c>
      <c r="F10" s="2"/>
      <c r="I10" s="13"/>
      <c r="J10" s="4"/>
      <c r="K10" s="4"/>
      <c r="L10" s="4"/>
      <c r="M10" s="4"/>
      <c r="N10" s="4"/>
      <c r="O10" s="15"/>
    </row>
    <row r="11" spans="2:20" x14ac:dyDescent="0.25">
      <c r="B11" t="s">
        <v>18</v>
      </c>
      <c r="D11">
        <f>200+120</f>
        <v>320</v>
      </c>
      <c r="E11">
        <v>76</v>
      </c>
      <c r="F11" s="2">
        <f t="shared" ref="F11" si="1">E11*D11</f>
        <v>24320</v>
      </c>
      <c r="G11" s="1"/>
      <c r="I11" s="13"/>
      <c r="J11" s="4"/>
      <c r="K11" s="4"/>
      <c r="L11" s="4"/>
      <c r="M11" s="4"/>
      <c r="N11" s="6" t="s">
        <v>68</v>
      </c>
      <c r="O11" s="15"/>
    </row>
    <row r="12" spans="2:20" x14ac:dyDescent="0.25">
      <c r="F12" s="2"/>
      <c r="I12" s="16" t="s">
        <v>67</v>
      </c>
      <c r="J12" s="7"/>
      <c r="K12" s="7"/>
      <c r="L12" s="7"/>
      <c r="M12" s="7">
        <v>350</v>
      </c>
      <c r="N12" s="7">
        <v>3</v>
      </c>
      <c r="O12" s="17">
        <f>N12*M12</f>
        <v>1050</v>
      </c>
    </row>
    <row r="13" spans="2:20" x14ac:dyDescent="0.25">
      <c r="B13" s="1" t="s">
        <v>19</v>
      </c>
      <c r="F13" s="2"/>
      <c r="I13" s="13"/>
      <c r="J13" s="4"/>
      <c r="K13" s="4"/>
      <c r="L13" s="4"/>
      <c r="M13" s="4"/>
      <c r="N13" s="4"/>
      <c r="O13" s="15"/>
    </row>
    <row r="14" spans="2:20" x14ac:dyDescent="0.25">
      <c r="B14" t="s">
        <v>70</v>
      </c>
      <c r="F14" s="2"/>
      <c r="G14" s="1"/>
      <c r="I14" s="11"/>
      <c r="J14" s="3"/>
      <c r="K14" s="3"/>
      <c r="L14" s="3"/>
      <c r="M14" s="3"/>
      <c r="N14" s="3" t="s">
        <v>62</v>
      </c>
      <c r="O14" s="12"/>
    </row>
    <row r="15" spans="2:20" x14ac:dyDescent="0.25">
      <c r="B15" t="s">
        <v>71</v>
      </c>
      <c r="F15" s="2">
        <f>SUM(O6:O47)</f>
        <v>143896</v>
      </c>
      <c r="I15" s="13" t="s">
        <v>56</v>
      </c>
      <c r="J15" s="4"/>
      <c r="K15" s="4"/>
      <c r="L15" s="4"/>
      <c r="M15" s="5">
        <v>94</v>
      </c>
      <c r="N15" s="4">
        <v>19</v>
      </c>
      <c r="O15" s="14">
        <f>N15*M15</f>
        <v>1786</v>
      </c>
    </row>
    <row r="16" spans="2:20" x14ac:dyDescent="0.25">
      <c r="F16" s="2"/>
      <c r="I16" s="13"/>
      <c r="J16" s="4"/>
      <c r="K16" s="4"/>
      <c r="L16" s="4"/>
      <c r="M16" s="4"/>
      <c r="N16" s="6" t="s">
        <v>68</v>
      </c>
      <c r="O16" s="15"/>
    </row>
    <row r="17" spans="2:15" ht="15.75" thickBot="1" x14ac:dyDescent="0.3">
      <c r="B17" s="1" t="s">
        <v>23</v>
      </c>
      <c r="F17" s="2"/>
      <c r="I17" s="18" t="s">
        <v>67</v>
      </c>
      <c r="J17" s="19"/>
      <c r="K17" s="19"/>
      <c r="L17" s="19"/>
      <c r="M17" s="19">
        <v>350</v>
      </c>
      <c r="N17" s="19">
        <v>4</v>
      </c>
      <c r="O17" s="20">
        <f>N17*M17</f>
        <v>1400</v>
      </c>
    </row>
    <row r="18" spans="2:15" ht="15.75" thickBot="1" x14ac:dyDescent="0.3">
      <c r="B18" t="s">
        <v>5</v>
      </c>
      <c r="F18" s="2"/>
      <c r="K18" s="4"/>
      <c r="L18" s="4"/>
      <c r="M18" s="4"/>
      <c r="N18" s="4"/>
    </row>
    <row r="19" spans="2:15" x14ac:dyDescent="0.25">
      <c r="B19" t="s">
        <v>6</v>
      </c>
      <c r="F19" s="2"/>
      <c r="I19" s="8" t="s">
        <v>65</v>
      </c>
      <c r="J19" s="9"/>
      <c r="K19" s="9"/>
      <c r="L19" s="9"/>
      <c r="M19" s="9"/>
      <c r="N19" s="9"/>
      <c r="O19" s="10"/>
    </row>
    <row r="20" spans="2:15" x14ac:dyDescent="0.25">
      <c r="F20" s="2"/>
      <c r="I20" s="11" t="s">
        <v>66</v>
      </c>
      <c r="J20" s="3"/>
      <c r="K20" s="3" t="s">
        <v>60</v>
      </c>
      <c r="L20" s="3" t="s">
        <v>59</v>
      </c>
      <c r="M20" s="3" t="s">
        <v>58</v>
      </c>
      <c r="N20" s="3" t="s">
        <v>63</v>
      </c>
      <c r="O20" s="12"/>
    </row>
    <row r="21" spans="2:15" x14ac:dyDescent="0.25">
      <c r="B21" s="1" t="s">
        <v>24</v>
      </c>
      <c r="F21" s="2"/>
      <c r="I21" s="13"/>
      <c r="J21" s="4"/>
      <c r="K21" s="4">
        <v>3.8</v>
      </c>
      <c r="L21" s="4">
        <v>10.5</v>
      </c>
      <c r="M21" s="4">
        <v>6</v>
      </c>
      <c r="N21" s="4">
        <f>2*4610</f>
        <v>9220</v>
      </c>
      <c r="O21" s="14">
        <f>N21*M21</f>
        <v>55320</v>
      </c>
    </row>
    <row r="22" spans="2:15" x14ac:dyDescent="0.25">
      <c r="B22" t="s">
        <v>25</v>
      </c>
      <c r="F22" s="2"/>
      <c r="I22" s="13"/>
      <c r="J22" s="4"/>
      <c r="K22" s="4"/>
      <c r="L22" s="4"/>
      <c r="M22" s="4"/>
      <c r="N22" s="4"/>
      <c r="O22" s="15"/>
    </row>
    <row r="23" spans="2:15" x14ac:dyDescent="0.25">
      <c r="B23" t="s">
        <v>26</v>
      </c>
      <c r="F23" s="2"/>
      <c r="I23" s="13"/>
      <c r="J23" s="4"/>
      <c r="K23" s="4"/>
      <c r="L23" s="4"/>
      <c r="M23" s="4"/>
      <c r="N23" s="4" t="s">
        <v>62</v>
      </c>
      <c r="O23" s="15"/>
    </row>
    <row r="24" spans="2:15" x14ac:dyDescent="0.25">
      <c r="B24" t="s">
        <v>27</v>
      </c>
      <c r="F24" s="2"/>
      <c r="G24" s="1"/>
      <c r="I24" s="13" t="s">
        <v>61</v>
      </c>
      <c r="J24" s="4"/>
      <c r="K24" s="4"/>
      <c r="L24" s="4"/>
      <c r="M24" s="5">
        <v>94</v>
      </c>
      <c r="N24" s="4">
        <v>28</v>
      </c>
      <c r="O24" s="14">
        <f>N24*M24</f>
        <v>2632</v>
      </c>
    </row>
    <row r="25" spans="2:15" x14ac:dyDescent="0.25">
      <c r="B25" t="s">
        <v>78</v>
      </c>
      <c r="F25" s="2"/>
      <c r="I25" s="13"/>
      <c r="J25" s="4"/>
      <c r="K25" s="4"/>
      <c r="L25" s="4"/>
      <c r="M25" s="4"/>
      <c r="N25" s="4"/>
      <c r="O25" s="15"/>
    </row>
    <row r="26" spans="2:15" x14ac:dyDescent="0.25">
      <c r="I26" s="13"/>
      <c r="J26" s="4"/>
      <c r="K26" s="4"/>
      <c r="L26" s="4"/>
      <c r="M26" s="4"/>
      <c r="N26" s="6" t="s">
        <v>68</v>
      </c>
      <c r="O26" s="15"/>
    </row>
    <row r="27" spans="2:15" x14ac:dyDescent="0.25">
      <c r="B27" s="1" t="s">
        <v>28</v>
      </c>
      <c r="F27" s="2"/>
      <c r="I27" s="13" t="s">
        <v>67</v>
      </c>
      <c r="J27" s="4"/>
      <c r="K27" s="4"/>
      <c r="L27" s="4"/>
      <c r="M27" s="4">
        <v>350</v>
      </c>
      <c r="N27" s="4">
        <v>6</v>
      </c>
      <c r="O27" s="14">
        <f>N27*M27</f>
        <v>2100</v>
      </c>
    </row>
    <row r="28" spans="2:15" x14ac:dyDescent="0.25">
      <c r="B28" t="s">
        <v>29</v>
      </c>
      <c r="F28" s="2"/>
      <c r="G28" s="1"/>
      <c r="I28" s="13"/>
      <c r="J28" s="4"/>
      <c r="K28" s="4"/>
      <c r="L28" s="4"/>
      <c r="M28" s="4"/>
      <c r="N28" s="4"/>
      <c r="O28" s="15"/>
    </row>
    <row r="29" spans="2:15" x14ac:dyDescent="0.25">
      <c r="B29" t="s">
        <v>10</v>
      </c>
      <c r="F29" s="2"/>
      <c r="I29" s="11"/>
      <c r="J29" s="3"/>
      <c r="K29" s="3"/>
      <c r="L29" s="3"/>
      <c r="M29" s="3"/>
      <c r="N29" s="3" t="s">
        <v>62</v>
      </c>
      <c r="O29" s="12"/>
    </row>
    <row r="30" spans="2:15" x14ac:dyDescent="0.25">
      <c r="B30" t="s">
        <v>30</v>
      </c>
      <c r="D30">
        <v>5000</v>
      </c>
      <c r="E30">
        <v>7</v>
      </c>
      <c r="F30" s="2">
        <f t="shared" ref="F30" si="2">E30*D30</f>
        <v>35000</v>
      </c>
      <c r="I30" s="13" t="s">
        <v>56</v>
      </c>
      <c r="J30" s="4"/>
      <c r="K30" s="4"/>
      <c r="L30" s="4"/>
      <c r="M30" s="5">
        <v>94</v>
      </c>
      <c r="N30" s="4">
        <v>11</v>
      </c>
      <c r="O30" s="14">
        <f>N30*M30</f>
        <v>1034</v>
      </c>
    </row>
    <row r="31" spans="2:15" x14ac:dyDescent="0.25">
      <c r="F31" s="2"/>
      <c r="I31" s="13"/>
      <c r="J31" s="4"/>
      <c r="K31" s="4"/>
      <c r="L31" s="4"/>
      <c r="M31" s="4"/>
      <c r="N31" s="6" t="s">
        <v>68</v>
      </c>
      <c r="O31" s="15"/>
    </row>
    <row r="32" spans="2:15" ht="15.75" thickBot="1" x14ac:dyDescent="0.3">
      <c r="B32" s="1" t="s">
        <v>31</v>
      </c>
      <c r="F32" s="2"/>
      <c r="I32" s="18" t="s">
        <v>67</v>
      </c>
      <c r="J32" s="19"/>
      <c r="K32" s="19"/>
      <c r="L32" s="19"/>
      <c r="M32" s="19">
        <v>350</v>
      </c>
      <c r="N32" s="19">
        <v>5</v>
      </c>
      <c r="O32" s="20">
        <f>N32*M32</f>
        <v>1750</v>
      </c>
    </row>
    <row r="33" spans="2:15" ht="15.75" thickBot="1" x14ac:dyDescent="0.3">
      <c r="B33" t="s">
        <v>32</v>
      </c>
      <c r="F33" s="2"/>
      <c r="G33" s="1"/>
    </row>
    <row r="34" spans="2:15" x14ac:dyDescent="0.25">
      <c r="B34" t="s">
        <v>33</v>
      </c>
      <c r="F34" s="2"/>
      <c r="I34" s="8" t="s">
        <v>69</v>
      </c>
      <c r="J34" s="9"/>
      <c r="K34" s="9"/>
      <c r="L34" s="9"/>
      <c r="M34" s="9"/>
      <c r="N34" s="9"/>
      <c r="O34" s="10"/>
    </row>
    <row r="35" spans="2:15" x14ac:dyDescent="0.25">
      <c r="B35" t="s">
        <v>39</v>
      </c>
      <c r="F35" s="2"/>
      <c r="I35" s="11" t="s">
        <v>66</v>
      </c>
      <c r="J35" s="3"/>
      <c r="K35" s="3" t="s">
        <v>60</v>
      </c>
      <c r="L35" s="3" t="s">
        <v>59</v>
      </c>
      <c r="M35" s="3" t="s">
        <v>58</v>
      </c>
      <c r="N35" s="3" t="s">
        <v>63</v>
      </c>
      <c r="O35" s="12"/>
    </row>
    <row r="36" spans="2:15" x14ac:dyDescent="0.25">
      <c r="F36" s="2"/>
      <c r="I36" s="13"/>
      <c r="J36" s="4"/>
      <c r="K36" s="4">
        <v>3.8</v>
      </c>
      <c r="L36" s="4">
        <v>10.5</v>
      </c>
      <c r="M36" s="4">
        <v>6</v>
      </c>
      <c r="N36" s="4">
        <f>2*4610</f>
        <v>9220</v>
      </c>
      <c r="O36" s="14">
        <f>N36*M36</f>
        <v>55320</v>
      </c>
    </row>
    <row r="37" spans="2:15" x14ac:dyDescent="0.25">
      <c r="B37" s="1" t="s">
        <v>50</v>
      </c>
      <c r="F37" s="2"/>
      <c r="I37" s="13"/>
      <c r="J37" s="4"/>
      <c r="K37" s="4"/>
      <c r="L37" s="4"/>
      <c r="M37" s="4"/>
      <c r="N37" s="4"/>
      <c r="O37" s="15"/>
    </row>
    <row r="38" spans="2:15" x14ac:dyDescent="0.25">
      <c r="B38" t="s">
        <v>51</v>
      </c>
      <c r="F38" s="2">
        <v>2500</v>
      </c>
      <c r="G38" s="1"/>
      <c r="I38" s="13"/>
      <c r="J38" s="4"/>
      <c r="K38" s="4"/>
      <c r="L38" s="4"/>
      <c r="M38" s="4"/>
      <c r="N38" s="4" t="s">
        <v>62</v>
      </c>
      <c r="O38" s="15"/>
    </row>
    <row r="39" spans="2:15" x14ac:dyDescent="0.25">
      <c r="B39" t="s">
        <v>52</v>
      </c>
      <c r="C39" t="s">
        <v>76</v>
      </c>
      <c r="D39">
        <v>2500</v>
      </c>
      <c r="E39">
        <v>4.2</v>
      </c>
      <c r="F39" s="2">
        <f t="shared" ref="F38:F42" si="3">E39*D39</f>
        <v>10500</v>
      </c>
      <c r="I39" s="13" t="s">
        <v>61</v>
      </c>
      <c r="J39" s="4"/>
      <c r="K39" s="4"/>
      <c r="L39" s="4"/>
      <c r="M39" s="5">
        <v>94</v>
      </c>
      <c r="N39" s="4">
        <v>28</v>
      </c>
      <c r="O39" s="14">
        <f>N39*M39</f>
        <v>2632</v>
      </c>
    </row>
    <row r="40" spans="2:15" x14ac:dyDescent="0.25">
      <c r="B40" t="s">
        <v>53</v>
      </c>
      <c r="C40" t="s">
        <v>45</v>
      </c>
      <c r="F40" s="2">
        <v>100000</v>
      </c>
      <c r="I40" s="13"/>
      <c r="J40" s="4"/>
      <c r="K40" s="4"/>
      <c r="L40" s="4"/>
      <c r="M40" s="4"/>
      <c r="N40" s="4"/>
      <c r="O40" s="15"/>
    </row>
    <row r="41" spans="2:15" x14ac:dyDescent="0.25">
      <c r="B41" t="s">
        <v>54</v>
      </c>
      <c r="C41" t="s">
        <v>77</v>
      </c>
      <c r="D41">
        <v>2500</v>
      </c>
      <c r="E41">
        <v>2.2999999999999998</v>
      </c>
      <c r="F41" s="2">
        <f t="shared" si="3"/>
        <v>5750</v>
      </c>
      <c r="I41" s="13"/>
      <c r="J41" s="4"/>
      <c r="K41" s="4"/>
      <c r="L41" s="4"/>
      <c r="M41" s="4"/>
      <c r="N41" s="6" t="s">
        <v>68</v>
      </c>
      <c r="O41" s="15"/>
    </row>
    <row r="42" spans="2:15" x14ac:dyDescent="0.25">
      <c r="B42" t="s">
        <v>55</v>
      </c>
      <c r="C42" t="s">
        <v>77</v>
      </c>
      <c r="D42">
        <v>2500</v>
      </c>
      <c r="E42">
        <v>2.2999999999999998</v>
      </c>
      <c r="F42" s="2">
        <f t="shared" si="3"/>
        <v>5750</v>
      </c>
      <c r="I42" s="13" t="s">
        <v>67</v>
      </c>
      <c r="J42" s="4"/>
      <c r="K42" s="4"/>
      <c r="L42" s="4"/>
      <c r="M42" s="4">
        <v>350</v>
      </c>
      <c r="N42" s="4">
        <v>6</v>
      </c>
      <c r="O42" s="14">
        <f>N42*M42</f>
        <v>2100</v>
      </c>
    </row>
    <row r="43" spans="2:15" x14ac:dyDescent="0.25">
      <c r="F43" s="2"/>
      <c r="I43" s="13"/>
      <c r="J43" s="4"/>
      <c r="K43" s="4"/>
      <c r="L43" s="4"/>
      <c r="M43" s="4"/>
      <c r="N43" s="4"/>
      <c r="O43" s="15"/>
    </row>
    <row r="44" spans="2:15" x14ac:dyDescent="0.25">
      <c r="B44" t="s">
        <v>72</v>
      </c>
      <c r="F44" s="2">
        <f>SUM(F2:F42)</f>
        <v>401096</v>
      </c>
      <c r="I44" s="11"/>
      <c r="J44" s="3"/>
      <c r="K44" s="3"/>
      <c r="L44" s="3"/>
      <c r="M44" s="3"/>
      <c r="N44" s="3" t="s">
        <v>62</v>
      </c>
      <c r="O44" s="12"/>
    </row>
    <row r="45" spans="2:15" x14ac:dyDescent="0.25">
      <c r="I45" s="13" t="s">
        <v>56</v>
      </c>
      <c r="J45" s="4"/>
      <c r="K45" s="4"/>
      <c r="L45" s="4"/>
      <c r="M45" s="5">
        <v>94</v>
      </c>
      <c r="N45" s="4">
        <v>11</v>
      </c>
      <c r="O45" s="14">
        <f>N45*M45</f>
        <v>1034</v>
      </c>
    </row>
    <row r="46" spans="2:15" x14ac:dyDescent="0.25">
      <c r="I46" s="13"/>
      <c r="J46" s="4"/>
      <c r="K46" s="4"/>
      <c r="L46" s="4"/>
      <c r="M46" s="4"/>
      <c r="N46" s="6" t="s">
        <v>68</v>
      </c>
      <c r="O46" s="15"/>
    </row>
    <row r="47" spans="2:15" ht="15.75" thickBot="1" x14ac:dyDescent="0.3">
      <c r="I47" s="18" t="s">
        <v>67</v>
      </c>
      <c r="J47" s="19"/>
      <c r="K47" s="19"/>
      <c r="L47" s="19"/>
      <c r="M47" s="19">
        <v>350</v>
      </c>
      <c r="N47" s="19">
        <v>5</v>
      </c>
      <c r="O47" s="20">
        <f>N47*M47</f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733D-A0FE-4A35-AC4E-77683547D464}">
  <dimension ref="B1:F33"/>
  <sheetViews>
    <sheetView workbookViewId="0">
      <selection activeCell="F14" sqref="F14"/>
    </sheetView>
  </sheetViews>
  <sheetFormatPr defaultRowHeight="15" x14ac:dyDescent="0.25"/>
  <cols>
    <col min="2" max="2" width="20.85546875" bestFit="1" customWidth="1"/>
  </cols>
  <sheetData>
    <row r="1" spans="2:6" x14ac:dyDescent="0.25">
      <c r="C1" t="s">
        <v>41</v>
      </c>
      <c r="D1" t="s">
        <v>42</v>
      </c>
      <c r="E1" t="s">
        <v>40</v>
      </c>
      <c r="F1" t="s">
        <v>46</v>
      </c>
    </row>
    <row r="2" spans="2:6" x14ac:dyDescent="0.25">
      <c r="B2" s="1" t="s">
        <v>16</v>
      </c>
    </row>
    <row r="3" spans="2:6" x14ac:dyDescent="0.25">
      <c r="B3" s="1" t="s">
        <v>14</v>
      </c>
    </row>
    <row r="4" spans="2:6" x14ac:dyDescent="0.25">
      <c r="B4" t="s">
        <v>11</v>
      </c>
    </row>
    <row r="5" spans="2:6" x14ac:dyDescent="0.25">
      <c r="B5" t="s">
        <v>12</v>
      </c>
    </row>
    <row r="6" spans="2:6" x14ac:dyDescent="0.25">
      <c r="B6" t="s">
        <v>13</v>
      </c>
    </row>
    <row r="8" spans="2:6" x14ac:dyDescent="0.25">
      <c r="B8" s="1" t="s">
        <v>17</v>
      </c>
    </row>
    <row r="9" spans="2:6" x14ac:dyDescent="0.25">
      <c r="B9" t="s">
        <v>21</v>
      </c>
    </row>
    <row r="11" spans="2:6" x14ac:dyDescent="0.25">
      <c r="B11" s="1" t="s">
        <v>19</v>
      </c>
    </row>
    <row r="12" spans="2:6" x14ac:dyDescent="0.25">
      <c r="B12" t="s">
        <v>20</v>
      </c>
    </row>
    <row r="13" spans="2:6" x14ac:dyDescent="0.25">
      <c r="B13" t="s">
        <v>9</v>
      </c>
    </row>
    <row r="16" spans="2:6" x14ac:dyDescent="0.25">
      <c r="B16" s="1" t="s">
        <v>23</v>
      </c>
    </row>
    <row r="17" spans="2:2" x14ac:dyDescent="0.25">
      <c r="B17" t="s">
        <v>5</v>
      </c>
    </row>
    <row r="18" spans="2:2" x14ac:dyDescent="0.25">
      <c r="B18" t="s">
        <v>6</v>
      </c>
    </row>
    <row r="20" spans="2:2" x14ac:dyDescent="0.25">
      <c r="B20" s="1" t="s">
        <v>24</v>
      </c>
    </row>
    <row r="21" spans="2:2" x14ac:dyDescent="0.25">
      <c r="B21" t="s">
        <v>25</v>
      </c>
    </row>
    <row r="22" spans="2:2" x14ac:dyDescent="0.25">
      <c r="B22" t="s">
        <v>26</v>
      </c>
    </row>
    <row r="23" spans="2:2" x14ac:dyDescent="0.25">
      <c r="B23" t="s">
        <v>27</v>
      </c>
    </row>
    <row r="25" spans="2:2" x14ac:dyDescent="0.25">
      <c r="B25" s="1" t="s">
        <v>28</v>
      </c>
    </row>
    <row r="26" spans="2:2" x14ac:dyDescent="0.25">
      <c r="B26" t="s">
        <v>29</v>
      </c>
    </row>
    <row r="27" spans="2:2" x14ac:dyDescent="0.25">
      <c r="B27" t="s">
        <v>10</v>
      </c>
    </row>
    <row r="28" spans="2:2" x14ac:dyDescent="0.25">
      <c r="B28" t="s">
        <v>30</v>
      </c>
    </row>
    <row r="30" spans="2:2" x14ac:dyDescent="0.25">
      <c r="B30" s="1" t="s">
        <v>31</v>
      </c>
    </row>
    <row r="31" spans="2:2" x14ac:dyDescent="0.25">
      <c r="B31" t="s">
        <v>32</v>
      </c>
    </row>
    <row r="32" spans="2:2" x14ac:dyDescent="0.25">
      <c r="B32" t="s">
        <v>37</v>
      </c>
    </row>
    <row r="33" spans="2:2" x14ac:dyDescent="0.25">
      <c r="B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House</vt:lpstr>
      <vt:lpstr>Garage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2025-01-14T11:25:16Z</dcterms:created>
  <dcterms:modified xsi:type="dcterms:W3CDTF">2025-01-14T15:25:51Z</dcterms:modified>
</cp:coreProperties>
</file>