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2.  Library\12.  Staff\Dewald\Personal\2 Kemsley Street\Municipal Reading\"/>
    </mc:Choice>
  </mc:AlternateContent>
  <xr:revisionPtr revIDLastSave="0" documentId="13_ncr:1_{23BFDC10-4EDF-420F-AEDF-90B8CDE3E82F}" xr6:coauthVersionLast="47" xr6:coauthVersionMax="47" xr10:uidLastSave="{00000000-0000-0000-0000-000000000000}"/>
  <bookViews>
    <workbookView xWindow="-120" yWindow="-120" windowWidth="29040" windowHeight="15720" xr2:uid="{07FDDA8A-5A77-4BD7-A448-5A82D9E58350}"/>
  </bookViews>
  <sheets>
    <sheet name="2026" sheetId="4" r:id="rId1"/>
    <sheet name="2025" sheetId="1" r:id="rId2"/>
    <sheet name="Issu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  <c r="D6" i="4"/>
  <c r="D5" i="4"/>
  <c r="D4" i="4"/>
  <c r="L9" i="2"/>
  <c r="K4" i="2"/>
  <c r="K3" i="2"/>
  <c r="J7" i="2"/>
  <c r="J6" i="2"/>
  <c r="J5" i="2"/>
  <c r="J4" i="2"/>
  <c r="J3" i="2"/>
  <c r="L6" i="2" l="1"/>
  <c r="M6" i="2" s="1"/>
  <c r="L4" i="2"/>
  <c r="M4" i="2" s="1"/>
  <c r="L5" i="2"/>
  <c r="M5" i="2" s="1"/>
  <c r="L7" i="2"/>
  <c r="M7" i="2" s="1"/>
  <c r="L3" i="2"/>
  <c r="M3" i="2" s="1"/>
  <c r="E14" i="2" l="1"/>
  <c r="E19" i="2" s="1"/>
  <c r="M9" i="2"/>
</calcChain>
</file>

<file path=xl/sharedStrings.xml><?xml version="1.0" encoding="utf-8"?>
<sst xmlns="http://schemas.openxmlformats.org/spreadsheetml/2006/main" count="40" uniqueCount="33">
  <si>
    <t>Aug</t>
  </si>
  <si>
    <t>Sept</t>
  </si>
  <si>
    <t>Oct</t>
  </si>
  <si>
    <t>Nov</t>
  </si>
  <si>
    <t>July</t>
  </si>
  <si>
    <t>Sewer</t>
  </si>
  <si>
    <t>Refuse</t>
  </si>
  <si>
    <t>Rates</t>
  </si>
  <si>
    <t>RSA</t>
  </si>
  <si>
    <t>Sewer avail*</t>
  </si>
  <si>
    <t>Basic Charge</t>
  </si>
  <si>
    <t>Statement</t>
  </si>
  <si>
    <t>Power</t>
  </si>
  <si>
    <t>Water</t>
  </si>
  <si>
    <t>Excl VAT</t>
  </si>
  <si>
    <t>Incl VAT</t>
  </si>
  <si>
    <t>Water  avail*</t>
  </si>
  <si>
    <t>1st Payment:</t>
  </si>
  <si>
    <t>2nd Payment:</t>
  </si>
  <si>
    <t>Total due (incl. VAT)</t>
  </si>
  <si>
    <t>Credit (incl VAT)</t>
  </si>
  <si>
    <t>Debit (incl VAT)</t>
  </si>
  <si>
    <t>Total:</t>
  </si>
  <si>
    <t>Payments</t>
  </si>
  <si>
    <t>Running total (July-Nov)</t>
  </si>
  <si>
    <t>Cash to principal</t>
  </si>
  <si>
    <t>Last entry:</t>
  </si>
  <si>
    <t>POWER</t>
  </si>
  <si>
    <t>WATER</t>
  </si>
  <si>
    <t>MY READINGS:</t>
  </si>
  <si>
    <t>Power used:</t>
  </si>
  <si>
    <t>Water used: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</si>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</sst>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7">
    <xf numFmtId="0" fontId="0" fillId="0" borderId="0" xfId="0"/>
    <xf numFmtId="44" fontId="0" fillId="0" borderId="0" xfId="0" applyNumberFormat="1"/>
    <xf numFmtId="0" fontId="1" fillId="0" borderId="0" xfId="0" applyFont="1"/>
    <xf numFmtId="44" fontId="1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164" fontId="0" fillId="0" borderId="0" xfId="0" applyNumberFormat="1"/>
    <xf numFmtId="0" fontId="2" fillId="3" borderId="0" xfId="1"/>
    <xf numFmtId="15" fontId="0" fillId="0" borderId="0" xfId="0" applyNumberFormat="1" applyAlignment="1">
      <alignment horizontal="left"/>
    </xf>
    <xf numFmtId="15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5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15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/>
    </xf>
    <xf numFmtId="15" fontId="0" fillId="2" borderId="0" xfId="0" applyNumberForma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5" fontId="0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BC18-437B-4138-A7E1-C0F0F89A3A21}">
  <dimension ref="A2:E32"/>
  <sheetViews>
    <sheetView tabSelected="1" workbookViewId="0">
      <selection activeCell="C22" sqref="C22"/>
    </sheetView>
  </sheetViews>
  <sheetFormatPr defaultRowHeight="15" x14ac:dyDescent="0.25"/>
  <cols>
    <col min="1" max="1" width="3.5703125" customWidth="1"/>
    <col min="2" max="2" width="19.42578125" customWidth="1"/>
    <col min="3" max="3" width="12.5703125" bestFit="1" customWidth="1"/>
    <col min="4" max="4" width="14.7109375" customWidth="1"/>
    <col min="5" max="5" width="3.85546875" customWidth="1"/>
    <col min="6" max="6" width="12.5703125" bestFit="1" customWidth="1"/>
  </cols>
  <sheetData>
    <row r="2" spans="1:5" x14ac:dyDescent="0.25">
      <c r="B2" s="24">
        <v>2026</v>
      </c>
      <c r="C2" s="24"/>
      <c r="D2" s="24"/>
    </row>
    <row r="3" spans="1:5" x14ac:dyDescent="0.25">
      <c r="B3" s="21" t="s">
        <v>29</v>
      </c>
      <c r="C3" s="22"/>
      <c r="D3" s="4"/>
    </row>
    <row r="4" spans="1:5" x14ac:dyDescent="0.25">
      <c r="B4" t="s">
        <v>26</v>
      </c>
      <c r="D4" s="26">
        <f>_xlfn.XLOOKUP(LARGE(B9:B23,1),B9:B23,B9:B23,,0)</f>
        <v>46124</v>
      </c>
    </row>
    <row r="5" spans="1:5" x14ac:dyDescent="0.25">
      <c r="B5" t="s">
        <v>30</v>
      </c>
      <c r="D5" s="19">
        <f>(_xlfn.XLOOKUP(LARGE(B9:B23,1),B9:B23,C9:C23,,0))-(_xlfn.XLOOKUP(LARGE(B9:B23,2),B9:B23,C9:C23,,0))</f>
        <v>26</v>
      </c>
    </row>
    <row r="6" spans="1:5" x14ac:dyDescent="0.25">
      <c r="A6" s="16"/>
      <c r="B6" t="s">
        <v>31</v>
      </c>
      <c r="D6" s="12">
        <f>(_xlfn.XLOOKUP(LARGE(B9:B23,1),B9:B23,D9:D23,,0))-(_xlfn.XLOOKUP(LARGE(B9:B23,2),B9:B23,D9:D23,,0))</f>
        <v>2</v>
      </c>
    </row>
    <row r="7" spans="1:5" x14ac:dyDescent="0.25">
      <c r="A7" s="14"/>
      <c r="E7" s="9"/>
    </row>
    <row r="8" spans="1:5" x14ac:dyDescent="0.25">
      <c r="A8" s="15"/>
      <c r="B8" s="23" t="s">
        <v>32</v>
      </c>
      <c r="C8" s="23" t="s">
        <v>27</v>
      </c>
      <c r="D8" s="23" t="s">
        <v>28</v>
      </c>
      <c r="E8" s="17"/>
    </row>
    <row r="9" spans="1:5" x14ac:dyDescent="0.25">
      <c r="B9" s="25">
        <v>46027</v>
      </c>
      <c r="C9" s="18">
        <v>78071</v>
      </c>
      <c r="D9" s="18">
        <v>1772</v>
      </c>
    </row>
    <row r="10" spans="1:5" x14ac:dyDescent="0.25">
      <c r="B10" s="20">
        <v>46061</v>
      </c>
      <c r="C10" s="11">
        <v>78088</v>
      </c>
      <c r="D10" s="11">
        <v>1776</v>
      </c>
    </row>
    <row r="11" spans="1:5" x14ac:dyDescent="0.25">
      <c r="B11" s="20">
        <v>46089</v>
      </c>
      <c r="C11" s="11">
        <v>78104</v>
      </c>
      <c r="D11" s="11">
        <v>1778</v>
      </c>
    </row>
    <row r="12" spans="1:5" x14ac:dyDescent="0.25">
      <c r="B12" s="25">
        <v>46124</v>
      </c>
      <c r="C12" s="18">
        <v>78130</v>
      </c>
      <c r="D12" s="18">
        <v>1780</v>
      </c>
    </row>
    <row r="13" spans="1:5" x14ac:dyDescent="0.25">
      <c r="B13" s="20"/>
      <c r="C13" s="18"/>
      <c r="D13" s="18"/>
    </row>
    <row r="14" spans="1:5" x14ac:dyDescent="0.25">
      <c r="B14" s="11"/>
      <c r="C14" s="11"/>
      <c r="D14" s="11"/>
    </row>
    <row r="15" spans="1:5" x14ac:dyDescent="0.25">
      <c r="B15" s="11"/>
      <c r="C15" s="11"/>
      <c r="D15" s="11"/>
    </row>
    <row r="16" spans="1:5" x14ac:dyDescent="0.25">
      <c r="B16" s="11"/>
      <c r="C16" s="11"/>
      <c r="D16" s="11"/>
    </row>
    <row r="17" spans="2:4" x14ac:dyDescent="0.25">
      <c r="B17" s="11"/>
      <c r="C17" s="11"/>
      <c r="D17" s="11"/>
    </row>
    <row r="18" spans="2:4" x14ac:dyDescent="0.25">
      <c r="B18" s="11"/>
      <c r="C18" s="11"/>
      <c r="D18" s="11"/>
    </row>
    <row r="19" spans="2:4" x14ac:dyDescent="0.25">
      <c r="B19" s="11"/>
      <c r="C19" s="11"/>
      <c r="D19" s="11"/>
    </row>
    <row r="20" spans="2:4" x14ac:dyDescent="0.25">
      <c r="B20" s="11"/>
      <c r="C20" s="11"/>
      <c r="D20" s="11"/>
    </row>
    <row r="21" spans="2:4" x14ac:dyDescent="0.25">
      <c r="B21" s="11"/>
      <c r="C21" s="11"/>
      <c r="D21" s="11"/>
    </row>
    <row r="22" spans="2:4" x14ac:dyDescent="0.25">
      <c r="B22" s="11"/>
      <c r="C22" s="11"/>
      <c r="D22" s="11"/>
    </row>
    <row r="23" spans="2:4" x14ac:dyDescent="0.25">
      <c r="B23" s="11"/>
      <c r="C23" s="11"/>
      <c r="D23" s="11"/>
    </row>
    <row r="24" spans="2:4" x14ac:dyDescent="0.25">
      <c r="B24" s="11"/>
      <c r="C24" s="11"/>
      <c r="D24" s="11"/>
    </row>
    <row r="25" spans="2:4" x14ac:dyDescent="0.25">
      <c r="B25" s="11"/>
      <c r="C25" s="11"/>
      <c r="D25" s="11"/>
    </row>
    <row r="26" spans="2:4" x14ac:dyDescent="0.25">
      <c r="B26" s="11"/>
      <c r="C26" s="11"/>
      <c r="D26" s="11"/>
    </row>
    <row r="27" spans="2:4" x14ac:dyDescent="0.25">
      <c r="B27" s="11"/>
      <c r="C27" s="11"/>
      <c r="D27" s="11"/>
    </row>
    <row r="28" spans="2:4" x14ac:dyDescent="0.25">
      <c r="B28" s="11"/>
      <c r="C28" s="11"/>
      <c r="D28" s="11"/>
    </row>
    <row r="29" spans="2:4" x14ac:dyDescent="0.25">
      <c r="B29" s="11"/>
      <c r="C29" s="11"/>
      <c r="D29" s="11"/>
    </row>
    <row r="30" spans="2:4" x14ac:dyDescent="0.25">
      <c r="B30" s="11"/>
      <c r="C30" s="11"/>
      <c r="D30" s="11"/>
    </row>
    <row r="31" spans="2:4" x14ac:dyDescent="0.25">
      <c r="B31" s="11"/>
      <c r="C31" s="11"/>
      <c r="D31" s="11"/>
    </row>
    <row r="32" spans="2:4" x14ac:dyDescent="0.25">
      <c r="B32" s="11"/>
      <c r="C32" s="11"/>
      <c r="D32" s="11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23B4-7C14-4E89-8573-628EDFDB65DF}">
  <dimension ref="A2:H25"/>
  <sheetViews>
    <sheetView workbookViewId="0">
      <selection activeCell="F21" sqref="F21"/>
    </sheetView>
  </sheetViews>
  <sheetFormatPr defaultRowHeight="15" x14ac:dyDescent="0.25"/>
  <cols>
    <col min="1" max="1" width="3.5703125" customWidth="1"/>
    <col min="2" max="2" width="15.85546875" customWidth="1"/>
    <col min="3" max="3" width="11.140625" customWidth="1"/>
    <col min="4" max="4" width="11.5703125" customWidth="1"/>
    <col min="5" max="5" width="4.42578125" customWidth="1"/>
    <col min="6" max="6" width="16.5703125" customWidth="1"/>
    <col min="7" max="7" width="18.140625" bestFit="1" customWidth="1"/>
    <col min="8" max="8" width="10.5703125" customWidth="1"/>
    <col min="9" max="9" width="14.28515625" customWidth="1"/>
    <col min="10" max="10" width="16.42578125" customWidth="1"/>
  </cols>
  <sheetData>
    <row r="2" spans="1:8" x14ac:dyDescent="0.25">
      <c r="B2" s="24">
        <v>2025</v>
      </c>
      <c r="C2" s="24"/>
      <c r="D2" s="24"/>
    </row>
    <row r="3" spans="1:8" x14ac:dyDescent="0.25">
      <c r="B3" s="21" t="s">
        <v>29</v>
      </c>
      <c r="C3" s="22"/>
      <c r="D3" s="4"/>
    </row>
    <row r="4" spans="1:8" x14ac:dyDescent="0.25">
      <c r="B4" t="s">
        <v>26</v>
      </c>
      <c r="D4" s="26">
        <f>_xlfn.XLOOKUP(LARGE(B9:B23,1),B9:B23,B9:B23,,0)</f>
        <v>45997</v>
      </c>
    </row>
    <row r="5" spans="1:8" x14ac:dyDescent="0.25">
      <c r="B5" t="s">
        <v>30</v>
      </c>
      <c r="D5" s="19">
        <f>(_xlfn.XLOOKUP(LARGE(B9:B23,1),B9:B23,C9:C23,,0))-(_xlfn.XLOOKUP(LARGE(B9:B23,2),B9:B23,C9:C23,,0))</f>
        <v>8</v>
      </c>
    </row>
    <row r="6" spans="1:8" x14ac:dyDescent="0.25">
      <c r="B6" t="s">
        <v>31</v>
      </c>
      <c r="D6" s="12">
        <f>(_xlfn.XLOOKUP(LARGE(B9:B23,1),B9:B23,D9:D23,,0))-(_xlfn.XLOOKUP(LARGE(B9:B23,2),B9:B23,D9:D23,,0))</f>
        <v>-14</v>
      </c>
    </row>
    <row r="8" spans="1:8" x14ac:dyDescent="0.25">
      <c r="B8" s="23" t="s">
        <v>32</v>
      </c>
      <c r="C8" s="23" t="s">
        <v>27</v>
      </c>
      <c r="D8" s="23" t="s">
        <v>28</v>
      </c>
      <c r="G8" s="13"/>
      <c r="H8" s="13"/>
    </row>
    <row r="9" spans="1:8" x14ac:dyDescent="0.25">
      <c r="A9" s="14"/>
      <c r="B9" s="9">
        <v>45841</v>
      </c>
      <c r="C9" s="11">
        <v>77741</v>
      </c>
      <c r="D9" s="11">
        <v>1769</v>
      </c>
      <c r="G9" s="13"/>
      <c r="H9" s="13"/>
    </row>
    <row r="10" spans="1:8" x14ac:dyDescent="0.25">
      <c r="A10" s="14"/>
      <c r="B10" s="9">
        <v>45871</v>
      </c>
      <c r="C10" s="11">
        <v>77886</v>
      </c>
      <c r="D10" s="11">
        <v>1769</v>
      </c>
      <c r="G10" s="13"/>
      <c r="H10" s="13"/>
    </row>
    <row r="11" spans="1:8" x14ac:dyDescent="0.25">
      <c r="A11" s="14"/>
      <c r="B11" s="9">
        <v>45902</v>
      </c>
      <c r="C11" s="11">
        <v>77977</v>
      </c>
      <c r="D11" s="11">
        <v>1769</v>
      </c>
      <c r="G11" s="13"/>
      <c r="H11" s="13"/>
    </row>
    <row r="12" spans="1:8" x14ac:dyDescent="0.25">
      <c r="A12" s="14"/>
      <c r="B12" s="9">
        <v>45935</v>
      </c>
      <c r="C12" s="11">
        <v>78010</v>
      </c>
      <c r="D12" s="11">
        <v>1769</v>
      </c>
      <c r="G12" s="13"/>
      <c r="H12" s="13"/>
    </row>
    <row r="13" spans="1:8" x14ac:dyDescent="0.25">
      <c r="A13" s="14"/>
      <c r="B13" s="9">
        <v>45964</v>
      </c>
      <c r="C13" s="11">
        <v>78045</v>
      </c>
      <c r="D13" s="11">
        <v>1784</v>
      </c>
      <c r="G13" s="13"/>
      <c r="H13" s="13"/>
    </row>
    <row r="14" spans="1:8" x14ac:dyDescent="0.25">
      <c r="A14" s="14"/>
      <c r="B14" s="9">
        <v>45997</v>
      </c>
      <c r="C14" s="11">
        <v>78053</v>
      </c>
      <c r="D14" s="11">
        <v>1770</v>
      </c>
      <c r="G14" s="13"/>
      <c r="H14" s="13"/>
    </row>
    <row r="15" spans="1:8" x14ac:dyDescent="0.25">
      <c r="A15" s="14"/>
      <c r="B15" s="10"/>
      <c r="C15" s="12"/>
      <c r="E15" s="10"/>
      <c r="F15" s="12"/>
    </row>
    <row r="18" spans="1:8" x14ac:dyDescent="0.25">
      <c r="G18" s="13"/>
      <c r="H18" s="13"/>
    </row>
    <row r="19" spans="1:8" x14ac:dyDescent="0.25">
      <c r="A19" s="14"/>
      <c r="G19" s="13"/>
      <c r="H19" s="13"/>
    </row>
    <row r="20" spans="1:8" x14ac:dyDescent="0.25">
      <c r="A20" s="14"/>
      <c r="G20" s="13"/>
      <c r="H20" s="13"/>
    </row>
    <row r="21" spans="1:8" x14ac:dyDescent="0.25">
      <c r="A21" s="14"/>
      <c r="G21" s="13"/>
      <c r="H21" s="13"/>
    </row>
    <row r="22" spans="1:8" x14ac:dyDescent="0.25">
      <c r="A22" s="14"/>
      <c r="G22" s="13"/>
      <c r="H22" s="13"/>
    </row>
    <row r="23" spans="1:8" x14ac:dyDescent="0.25">
      <c r="A23" s="14"/>
      <c r="G23" s="13"/>
      <c r="H23" s="13"/>
    </row>
    <row r="24" spans="1:8" x14ac:dyDescent="0.25">
      <c r="A24" s="14"/>
      <c r="G24" s="13"/>
      <c r="H24" s="13"/>
    </row>
    <row r="25" spans="1:8" x14ac:dyDescent="0.25">
      <c r="A25" s="14"/>
    </row>
  </sheetData>
  <mergeCells count="15">
    <mergeCell ref="G24:H24"/>
    <mergeCell ref="B2:D2"/>
    <mergeCell ref="G14:H14"/>
    <mergeCell ref="G8:H8"/>
    <mergeCell ref="G23:H23"/>
    <mergeCell ref="G13:H13"/>
    <mergeCell ref="G12:H12"/>
    <mergeCell ref="G11:H11"/>
    <mergeCell ref="G10:H10"/>
    <mergeCell ref="G9:H9"/>
    <mergeCell ref="G18:H18"/>
    <mergeCell ref="G19:H19"/>
    <mergeCell ref="G20:H20"/>
    <mergeCell ref="G21:H21"/>
    <mergeCell ref="G22:H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D167-3B2A-4A83-B14E-D6F6B25DACCC}">
  <dimension ref="B2:M19"/>
  <sheetViews>
    <sheetView workbookViewId="0">
      <selection activeCell="F21" sqref="F21"/>
    </sheetView>
  </sheetViews>
  <sheetFormatPr defaultRowHeight="15" x14ac:dyDescent="0.25"/>
  <cols>
    <col min="1" max="1" width="3.28515625" customWidth="1"/>
    <col min="2" max="2" width="9.7109375" bestFit="1" customWidth="1"/>
    <col min="3" max="4" width="15" customWidth="1"/>
    <col min="5" max="5" width="14.42578125" customWidth="1"/>
    <col min="6" max="6" width="11" customWidth="1"/>
    <col min="7" max="7" width="16.28515625" customWidth="1"/>
    <col min="8" max="8" width="12" bestFit="1" customWidth="1"/>
    <col min="9" max="11" width="9.28515625" bestFit="1" customWidth="1"/>
    <col min="12" max="12" width="13.42578125" customWidth="1"/>
    <col min="13" max="13" width="11.5703125" bestFit="1" customWidth="1"/>
  </cols>
  <sheetData>
    <row r="2" spans="2:13" x14ac:dyDescent="0.25">
      <c r="B2" s="4" t="s">
        <v>11</v>
      </c>
      <c r="C2" s="4" t="s">
        <v>12</v>
      </c>
      <c r="D2" s="4" t="s">
        <v>10</v>
      </c>
      <c r="E2" s="4" t="s">
        <v>13</v>
      </c>
      <c r="F2" s="4" t="s">
        <v>16</v>
      </c>
      <c r="G2" s="5" t="s">
        <v>5</v>
      </c>
      <c r="H2" s="5" t="s">
        <v>9</v>
      </c>
      <c r="I2" s="5" t="s">
        <v>6</v>
      </c>
      <c r="J2" s="6" t="s">
        <v>7</v>
      </c>
      <c r="K2" s="5" t="s">
        <v>8</v>
      </c>
      <c r="L2" s="5" t="s">
        <v>14</v>
      </c>
      <c r="M2" s="5" t="s">
        <v>15</v>
      </c>
    </row>
    <row r="3" spans="2:13" x14ac:dyDescent="0.25">
      <c r="B3" t="s">
        <v>4</v>
      </c>
      <c r="C3" s="1">
        <v>0</v>
      </c>
      <c r="D3" s="1">
        <v>71.739999999999995</v>
      </c>
      <c r="E3" s="1">
        <v>0</v>
      </c>
      <c r="F3" s="1">
        <v>67.349999999999994</v>
      </c>
      <c r="G3" s="1">
        <v>153.47</v>
      </c>
      <c r="H3" s="1">
        <v>67.37</v>
      </c>
      <c r="I3" s="1">
        <v>164.65</v>
      </c>
      <c r="J3" s="1">
        <f>1142.64/1.15</f>
        <v>993.60000000000014</v>
      </c>
      <c r="K3" s="1">
        <f>175.77/1.15</f>
        <v>152.84347826086957</v>
      </c>
      <c r="L3" s="1">
        <f t="shared" ref="L3:L6" si="0">SUM(C3:J3)</f>
        <v>1518.18</v>
      </c>
      <c r="M3" s="3">
        <f>L3*1.15</f>
        <v>1745.9069999999999</v>
      </c>
    </row>
    <row r="4" spans="2:13" x14ac:dyDescent="0.25">
      <c r="B4" t="s">
        <v>0</v>
      </c>
      <c r="C4" s="1">
        <v>439.03</v>
      </c>
      <c r="D4" s="1">
        <v>71.739999999999995</v>
      </c>
      <c r="E4" s="1">
        <v>0</v>
      </c>
      <c r="F4" s="1">
        <v>67.349999999999994</v>
      </c>
      <c r="G4" s="1">
        <v>159.97999999999999</v>
      </c>
      <c r="H4" s="1">
        <v>67.37</v>
      </c>
      <c r="I4" s="1">
        <v>164.65</v>
      </c>
      <c r="J4" s="1">
        <f t="shared" ref="J4:J7" si="1">1142.64/1.15</f>
        <v>993.60000000000014</v>
      </c>
      <c r="K4" s="1">
        <f>175.77/1.15</f>
        <v>152.84347826086957</v>
      </c>
      <c r="L4" s="1">
        <f t="shared" si="0"/>
        <v>1963.7200000000003</v>
      </c>
      <c r="M4" s="3">
        <f t="shared" ref="M4:M7" si="2">L4*1.15</f>
        <v>2258.2780000000002</v>
      </c>
    </row>
    <row r="5" spans="2:13" x14ac:dyDescent="0.25">
      <c r="B5" t="s">
        <v>1</v>
      </c>
      <c r="C5" s="1">
        <v>275.52989528795808</v>
      </c>
      <c r="D5" s="1">
        <v>71.739999999999995</v>
      </c>
      <c r="E5" s="1">
        <v>0</v>
      </c>
      <c r="F5" s="1">
        <v>67.349999999999994</v>
      </c>
      <c r="G5" s="1">
        <v>159.97999999999999</v>
      </c>
      <c r="H5" s="1">
        <v>67.37</v>
      </c>
      <c r="I5" s="1">
        <v>164.65</v>
      </c>
      <c r="J5" s="1">
        <f t="shared" si="1"/>
        <v>993.60000000000014</v>
      </c>
      <c r="K5" s="1">
        <v>0</v>
      </c>
      <c r="L5" s="1">
        <f t="shared" si="0"/>
        <v>1800.2198952879583</v>
      </c>
      <c r="M5" s="3">
        <f t="shared" si="2"/>
        <v>2070.2528795811518</v>
      </c>
    </row>
    <row r="6" spans="2:13" x14ac:dyDescent="0.25">
      <c r="B6" t="s">
        <v>2</v>
      </c>
      <c r="C6" s="1">
        <v>99.916119402985075</v>
      </c>
      <c r="D6" s="1">
        <v>71.739999999999995</v>
      </c>
      <c r="E6" s="1">
        <v>0</v>
      </c>
      <c r="F6" s="1">
        <v>67.349999999999994</v>
      </c>
      <c r="G6" s="1">
        <v>159.97999999999999</v>
      </c>
      <c r="H6" s="1">
        <v>67.37</v>
      </c>
      <c r="I6" s="1">
        <v>164.65</v>
      </c>
      <c r="J6" s="1">
        <f t="shared" si="1"/>
        <v>993.60000000000014</v>
      </c>
      <c r="K6" s="1">
        <v>0</v>
      </c>
      <c r="L6" s="1">
        <f t="shared" si="0"/>
        <v>1624.6061194029853</v>
      </c>
      <c r="M6" s="3">
        <f t="shared" si="2"/>
        <v>1868.2970373134331</v>
      </c>
    </row>
    <row r="7" spans="2:13" x14ac:dyDescent="0.25">
      <c r="B7" t="s">
        <v>3</v>
      </c>
      <c r="C7" s="1">
        <v>105.97164179104477</v>
      </c>
      <c r="D7" s="1">
        <v>71.739999999999995</v>
      </c>
      <c r="E7" s="1">
        <v>334.26</v>
      </c>
      <c r="F7" s="1">
        <v>401.61</v>
      </c>
      <c r="G7" s="1">
        <v>218.16</v>
      </c>
      <c r="H7" s="1">
        <v>67.37</v>
      </c>
      <c r="I7" s="1">
        <v>164.65</v>
      </c>
      <c r="J7" s="1">
        <f t="shared" si="1"/>
        <v>993.60000000000014</v>
      </c>
      <c r="K7" s="1">
        <v>0</v>
      </c>
      <c r="L7" s="1">
        <f>SUM(C7:J7)</f>
        <v>2357.3616417910453</v>
      </c>
      <c r="M7" s="3">
        <f t="shared" si="2"/>
        <v>2710.9658880597017</v>
      </c>
    </row>
    <row r="8" spans="2:13" x14ac:dyDescent="0.25">
      <c r="B8" s="2"/>
    </row>
    <row r="9" spans="2:13" x14ac:dyDescent="0.25">
      <c r="K9" s="2" t="s">
        <v>22</v>
      </c>
      <c r="L9" s="3">
        <f>SUM(L3:L7)</f>
        <v>9264.0876564819882</v>
      </c>
      <c r="M9" s="3">
        <f>SUM(M3:M7)</f>
        <v>10653.700804954286</v>
      </c>
    </row>
    <row r="11" spans="2:13" s="8" customFormat="1" x14ac:dyDescent="0.25"/>
    <row r="13" spans="2:13" x14ac:dyDescent="0.25">
      <c r="B13" s="4" t="s">
        <v>23</v>
      </c>
      <c r="C13" s="4"/>
      <c r="D13" s="4" t="s">
        <v>20</v>
      </c>
      <c r="E13" s="4" t="s">
        <v>21</v>
      </c>
    </row>
    <row r="14" spans="2:13" x14ac:dyDescent="0.25">
      <c r="B14" t="s">
        <v>24</v>
      </c>
      <c r="E14" s="1">
        <f>SUM(M3:M7)</f>
        <v>10653.700804954286</v>
      </c>
    </row>
    <row r="15" spans="2:13" x14ac:dyDescent="0.25">
      <c r="B15" t="s">
        <v>25</v>
      </c>
      <c r="D15" s="1">
        <v>-1757.79</v>
      </c>
    </row>
    <row r="16" spans="2:13" x14ac:dyDescent="0.25">
      <c r="B16" t="s">
        <v>17</v>
      </c>
      <c r="D16" s="1">
        <v>-426.5</v>
      </c>
      <c r="G16" s="1"/>
    </row>
    <row r="17" spans="2:5" x14ac:dyDescent="0.25">
      <c r="B17" t="s">
        <v>18</v>
      </c>
      <c r="D17" s="1">
        <v>-1000</v>
      </c>
    </row>
    <row r="19" spans="2:5" x14ac:dyDescent="0.25">
      <c r="B19" t="s">
        <v>19</v>
      </c>
      <c r="C19" s="7"/>
      <c r="E19" s="1">
        <f>SUM(E14)+SUM(D15:D17)</f>
        <v>7469.4108049542856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2025</vt:lpstr>
      <vt:lpstr>Issues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2025-11-25T12:44:21Z</dcterms:created>
  <dcterms:modified xsi:type="dcterms:W3CDTF">2026-04-16T14:38:57Z</dcterms:modified>
</cp:coreProperties>
</file>