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THOR\THOR Work\01. BLACKHOUND\Jewellery 3d Modelling\"/>
    </mc:Choice>
  </mc:AlternateContent>
  <xr:revisionPtr revIDLastSave="0" documentId="13_ncr:1_{96998F0D-3C1F-4CB8-8BA7-873E18E04B7D}" xr6:coauthVersionLast="47" xr6:coauthVersionMax="47" xr10:uidLastSave="{00000000-0000-0000-0000-000000000000}"/>
  <bookViews>
    <workbookView xWindow="-120" yWindow="-120" windowWidth="29040" windowHeight="15720" xr2:uid="{30528A92-A7BF-49D7-BC56-E9E01AEC728D}"/>
  </bookViews>
  <sheets>
    <sheet name="Proposal" sheetId="1" r:id="rId1"/>
    <sheet name="Sheet1" sheetId="7" r:id="rId2"/>
    <sheet name="01_Phase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" i="1" l="1"/>
  <c r="H8" i="1"/>
  <c r="H5" i="1"/>
  <c r="H6" i="1" s="1"/>
  <c r="M3" i="1"/>
  <c r="E43" i="1"/>
  <c r="D43" i="1"/>
  <c r="C43" i="1"/>
  <c r="E32" i="1"/>
  <c r="D32" i="1"/>
  <c r="C32" i="1"/>
  <c r="E20" i="1"/>
  <c r="D20" i="1"/>
  <c r="C20" i="1"/>
  <c r="E9" i="1"/>
  <c r="D9" i="1"/>
  <c r="C9" i="1"/>
  <c r="H57" i="7"/>
  <c r="G57" i="7"/>
  <c r="F57" i="7"/>
  <c r="E57" i="7"/>
  <c r="D57" i="7"/>
  <c r="C57" i="7"/>
  <c r="I56" i="7"/>
  <c r="I55" i="7"/>
  <c r="I54" i="7"/>
  <c r="I53" i="7"/>
  <c r="I52" i="7"/>
  <c r="I57" i="7" s="1"/>
  <c r="B47" i="7"/>
  <c r="E43" i="7"/>
  <c r="E44" i="7" s="1"/>
  <c r="C42" i="7"/>
  <c r="E42" i="7" s="1"/>
  <c r="E41" i="7"/>
  <c r="C41" i="7"/>
  <c r="E40" i="7"/>
  <c r="C40" i="7"/>
  <c r="C39" i="7"/>
  <c r="E39" i="7" s="1"/>
  <c r="C38" i="7"/>
  <c r="E38" i="7" s="1"/>
  <c r="E37" i="7"/>
  <c r="C37" i="7"/>
  <c r="E23" i="7"/>
  <c r="E22" i="7"/>
  <c r="K17" i="7"/>
  <c r="E20" i="7" s="1"/>
  <c r="C17" i="7"/>
  <c r="K16" i="7"/>
  <c r="E21" i="7" s="1"/>
  <c r="C16" i="7"/>
  <c r="K15" i="7"/>
  <c r="K14" i="7"/>
  <c r="E24" i="7" s="1"/>
  <c r="K13" i="7"/>
  <c r="E27" i="7" s="1"/>
  <c r="C12" i="7"/>
  <c r="C11" i="7"/>
  <c r="C47" i="6"/>
  <c r="E44" i="6"/>
  <c r="E45" i="6"/>
  <c r="E46" i="6"/>
  <c r="C46" i="6"/>
  <c r="C45" i="6"/>
  <c r="C44" i="6"/>
  <c r="H19" i="6"/>
  <c r="G20" i="6" s="1"/>
  <c r="F19" i="6"/>
  <c r="C19" i="6"/>
  <c r="H44" i="6"/>
  <c r="G3" i="1" l="1"/>
  <c r="C47" i="1" s="1"/>
  <c r="M5" i="1"/>
  <c r="M6" i="1" s="1"/>
  <c r="C48" i="1"/>
  <c r="E25" i="7"/>
  <c r="E26" i="7"/>
  <c r="E28" i="7" s="1"/>
  <c r="D31" i="7" s="1"/>
  <c r="C40" i="6"/>
  <c r="F40" i="6"/>
  <c r="I20" i="6"/>
  <c r="C49" i="6"/>
  <c r="E47" i="6"/>
  <c r="E49" i="6" s="1"/>
  <c r="M7" i="1" l="1"/>
  <c r="H7" i="1"/>
  <c r="H10" i="1" l="1"/>
  <c r="C44" i="1" l="1"/>
  <c r="C21" i="1"/>
  <c r="C10" i="1"/>
  <c r="C33" i="1"/>
  <c r="C50" i="1" l="1"/>
  <c r="C61" i="1" l="1"/>
  <c r="C62" i="1" s="1"/>
  <c r="E52" i="1"/>
  <c r="C53" i="1" s="1"/>
  <c r="D57" i="1" s="1"/>
  <c r="D58" i="1" s="1"/>
</calcChain>
</file>

<file path=xl/sharedStrings.xml><?xml version="1.0" encoding="utf-8"?>
<sst xmlns="http://schemas.openxmlformats.org/spreadsheetml/2006/main" count="210" uniqueCount="156">
  <si>
    <t>White Studio Renders</t>
  </si>
  <si>
    <t>Additional renders</t>
  </si>
  <si>
    <t>Products:</t>
  </si>
  <si>
    <t xml:space="preserve">Product Modelling: </t>
  </si>
  <si>
    <t>White Studio Renders:</t>
  </si>
  <si>
    <t>Modelling and texturing</t>
  </si>
  <si>
    <t>Scene setup, rendering, editing and repurposing for MOJO specific requests.</t>
  </si>
  <si>
    <t>Lifestyle Renders:</t>
  </si>
  <si>
    <t>Additional renders:</t>
  </si>
  <si>
    <t>Rate</t>
  </si>
  <si>
    <t>Reduced rate:</t>
  </si>
  <si>
    <t xml:space="preserve">Renders at a different angle within an already designed setup </t>
  </si>
  <si>
    <t>Description</t>
  </si>
  <si>
    <t>Smaller products</t>
  </si>
  <si>
    <t>Products</t>
  </si>
  <si>
    <t>Complex products</t>
  </si>
  <si>
    <t>TV UNITS</t>
  </si>
  <si>
    <t>CABINETS</t>
  </si>
  <si>
    <t>Per month</t>
  </si>
  <si>
    <t>1. DEPOSIT PAYABLE:</t>
  </si>
  <si>
    <t>2.  Instalments:</t>
  </si>
  <si>
    <t>PAYMENT OPTIONS</t>
  </si>
  <si>
    <t>TOTAL PROJECT COST</t>
  </si>
  <si>
    <t>project discount:</t>
  </si>
  <si>
    <t>Scope</t>
  </si>
  <si>
    <t>hrs / products</t>
  </si>
  <si>
    <t>Price:</t>
  </si>
  <si>
    <t>1x Main Render | Lifestyle Render</t>
  </si>
  <si>
    <t>1x Second Render | Studio White Render</t>
  </si>
  <si>
    <t>Bed</t>
  </si>
  <si>
    <t>Ottoman</t>
  </si>
  <si>
    <t>Bedside table</t>
  </si>
  <si>
    <t>Dresser</t>
  </si>
  <si>
    <t>Small Products Modelling</t>
  </si>
  <si>
    <t>Big Products Modelling</t>
  </si>
  <si>
    <t xml:space="preserve">TOTAL </t>
  </si>
  <si>
    <t xml:space="preserve">Description  </t>
  </si>
  <si>
    <t xml:space="preserve">Rendering the furniture in a white studio setting , and editing. </t>
  </si>
  <si>
    <t>Modelling the custom furniture pieces to be used in the lifestyle setting and studio setting.</t>
  </si>
  <si>
    <t>Scope of Works:</t>
  </si>
  <si>
    <t xml:space="preserve">Designign the Lifestyle scene. </t>
  </si>
  <si>
    <t xml:space="preserve"> DEPOSIT PAYABLE:</t>
  </si>
  <si>
    <r>
      <rPr>
        <b/>
        <sz val="11"/>
        <color theme="1"/>
        <rFont val="Calibri"/>
        <family val="2"/>
        <scheme val="minor"/>
      </rPr>
      <t>R4 226.70</t>
    </r>
    <r>
      <rPr>
        <sz val="11"/>
        <color theme="1"/>
        <rFont val="Calibri"/>
        <family val="2"/>
        <scheme val="minor"/>
      </rPr>
      <t xml:space="preserve"> payable on renders handover. </t>
    </r>
  </si>
  <si>
    <t>Drawer chest</t>
  </si>
  <si>
    <t>Bedroom Sets</t>
  </si>
  <si>
    <t>Coffee Tables</t>
  </si>
  <si>
    <t>Dining Room Sets</t>
  </si>
  <si>
    <t>Lounge Sets</t>
  </si>
  <si>
    <t xml:space="preserve">No. </t>
  </si>
  <si>
    <t>3d Model &amp; render time per set. Days</t>
  </si>
  <si>
    <t>Total Working time to final renders : Days</t>
  </si>
  <si>
    <t>Total Products</t>
  </si>
  <si>
    <t>± Months</t>
  </si>
  <si>
    <t>± Total Working Days:</t>
  </si>
  <si>
    <t xml:space="preserve">Total </t>
  </si>
  <si>
    <t>Total: Per Project. Per month</t>
  </si>
  <si>
    <t>Cabinets</t>
  </si>
  <si>
    <t xml:space="preserve">Workflow over five months: </t>
  </si>
  <si>
    <t xml:space="preserve">Project Sets / Items: </t>
  </si>
  <si>
    <t>Furniture</t>
  </si>
  <si>
    <t>Phase One</t>
  </si>
  <si>
    <t>Phase Two</t>
  </si>
  <si>
    <t>Phase Three</t>
  </si>
  <si>
    <t>Phase Four</t>
  </si>
  <si>
    <t>Phase Five</t>
  </si>
  <si>
    <t>Name</t>
  </si>
  <si>
    <t>Coffee Table:</t>
  </si>
  <si>
    <t>Dining Room Set:</t>
  </si>
  <si>
    <t>Bedroom Set:</t>
  </si>
  <si>
    <t>Lounge Set:</t>
  </si>
  <si>
    <t>TV Unit:</t>
  </si>
  <si>
    <t>Cabinet:</t>
  </si>
  <si>
    <t>Modelling Cost:</t>
  </si>
  <si>
    <t>Artist:</t>
  </si>
  <si>
    <t>No. Products to be modelled</t>
  </si>
  <si>
    <t>Invoice</t>
  </si>
  <si>
    <t>Date submitted to artist</t>
  </si>
  <si>
    <t>Total</t>
  </si>
  <si>
    <t>Less Modelling cost</t>
  </si>
  <si>
    <t>nett</t>
  </si>
  <si>
    <t>No. Lifestyle Renders</t>
  </si>
  <si>
    <t>per product</t>
  </si>
  <si>
    <t>Modelling progress</t>
  </si>
  <si>
    <t>Lifestyle Rendering Progress</t>
  </si>
  <si>
    <t>Studio Render progress</t>
  </si>
  <si>
    <t>Client Update</t>
  </si>
  <si>
    <t xml:space="preserve">Product images &amp; Spec Sheet completed: </t>
  </si>
  <si>
    <t>NOTES &amp; REQUEST FOR INFORMATION</t>
  </si>
  <si>
    <t>Side Tables</t>
  </si>
  <si>
    <t>Console</t>
  </si>
  <si>
    <t>Side Table:</t>
  </si>
  <si>
    <t>Buffet</t>
  </si>
  <si>
    <t>PHASES</t>
  </si>
  <si>
    <t>Total Lifestyle renders</t>
  </si>
  <si>
    <t>Total Products 3d modelled</t>
  </si>
  <si>
    <t>Rendering Status</t>
  </si>
  <si>
    <t>incomplete</t>
  </si>
  <si>
    <t>Total 3d modeling cost</t>
  </si>
  <si>
    <t>Phase 1 to 5</t>
  </si>
  <si>
    <t>Design Per hour fees</t>
  </si>
  <si>
    <t>Additional Render Fees</t>
  </si>
  <si>
    <t>1x Design and Main render</t>
  </si>
  <si>
    <t>Additional render in the designed space</t>
  </si>
  <si>
    <t>PHASE</t>
  </si>
  <si>
    <t>Economies Of Scale Proposal</t>
  </si>
  <si>
    <t>Once Off Project Price</t>
  </si>
  <si>
    <t>Once off Project Calculations</t>
  </si>
  <si>
    <t>RINGS</t>
  </si>
  <si>
    <t>Per Ring:</t>
  </si>
  <si>
    <t>Giano Signet Ring</t>
  </si>
  <si>
    <t>Celestial Ring</t>
  </si>
  <si>
    <t>The Sunbird</t>
  </si>
  <si>
    <t>Moonlight</t>
  </si>
  <si>
    <t>Sunset Ring</t>
  </si>
  <si>
    <t>Name to Be Confirmed</t>
  </si>
  <si>
    <t>Studio Renders</t>
  </si>
  <si>
    <t>Animations</t>
  </si>
  <si>
    <t>Totals</t>
  </si>
  <si>
    <t>Total Fees</t>
  </si>
  <si>
    <t>3d Modelling Cost</t>
  </si>
  <si>
    <t>Rendering Costs</t>
  </si>
  <si>
    <t>1s Render</t>
  </si>
  <si>
    <t>EARRINGS</t>
  </si>
  <si>
    <t>Twilight studs</t>
  </si>
  <si>
    <t>Stargazer studs</t>
  </si>
  <si>
    <t>Moonstone studs</t>
  </si>
  <si>
    <t>Crescent Moon Hoops</t>
  </si>
  <si>
    <t>Dreamlight Drops</t>
  </si>
  <si>
    <t>NECKLACES</t>
  </si>
  <si>
    <t>Gemstone Slice Neckl.</t>
  </si>
  <si>
    <t>Evil Eye Neckl.</t>
  </si>
  <si>
    <t>Glimmer Neckl.</t>
  </si>
  <si>
    <t>North Star / Giano Pendant</t>
  </si>
  <si>
    <t>Moss Agate Necklace</t>
  </si>
  <si>
    <t>Persnlzd Print Neckl.</t>
  </si>
  <si>
    <t>Birthstone Neckl.</t>
  </si>
  <si>
    <t>BRACELETS</t>
  </si>
  <si>
    <t>Starbust Bracelet</t>
  </si>
  <si>
    <t>Rate per hr</t>
  </si>
  <si>
    <t>Hrs</t>
  </si>
  <si>
    <t>Cost</t>
  </si>
  <si>
    <t>Resources &amp; handling</t>
  </si>
  <si>
    <t>Total Rendering costs per product</t>
  </si>
  <si>
    <t xml:space="preserve">Total products </t>
  </si>
  <si>
    <t>Total Still Renders</t>
  </si>
  <si>
    <r>
      <t>Total Price:</t>
    </r>
    <r>
      <rPr>
        <b/>
        <sz val="11"/>
        <color theme="1"/>
        <rFont val="Calibri"/>
        <family val="2"/>
        <scheme val="minor"/>
      </rPr>
      <t xml:space="preserve">  </t>
    </r>
  </si>
  <si>
    <t>Modelling and Rendering</t>
  </si>
  <si>
    <t>Total 3d Modelling Cost</t>
  </si>
  <si>
    <t>Total Cost Per Product</t>
  </si>
  <si>
    <t>Currency Adjustment</t>
  </si>
  <si>
    <t>Total Per Product</t>
  </si>
  <si>
    <t>3x Instalments Invoiced over 3x Months:</t>
  </si>
  <si>
    <t>Applicable if Full payment is made upfront</t>
  </si>
  <si>
    <t>Amount Payable on Render Handover</t>
  </si>
  <si>
    <t>Total Price: (incl. discount)</t>
  </si>
  <si>
    <t>Quote = $700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</si>
</sst>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&quot;R&quot;#,##0.00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sz val="10"/>
      <color theme="1"/>
      <name val="Century Gothic"/>
      <family val="2"/>
    </font>
    <font>
      <sz val="11"/>
      <color theme="8" tint="-0.249977111117893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entury Gothic"/>
      <family val="2"/>
    </font>
    <font>
      <b/>
      <sz val="10"/>
      <color theme="1"/>
      <name val="Century Gothic"/>
      <family val="2"/>
    </font>
    <font>
      <b/>
      <sz val="9"/>
      <color theme="1"/>
      <name val="Century Gothic"/>
      <family val="2"/>
    </font>
    <font>
      <sz val="8"/>
      <color theme="1"/>
      <name val="Century Gothic"/>
      <family val="2"/>
    </font>
    <font>
      <b/>
      <sz val="8"/>
      <color theme="1"/>
      <name val="Century Gothic"/>
      <family val="2"/>
    </font>
    <font>
      <sz val="9"/>
      <color theme="1"/>
      <name val="Century Gothic"/>
      <family val="2"/>
    </font>
    <font>
      <b/>
      <sz val="12"/>
      <color theme="1"/>
      <name val="Century Gothic"/>
      <family val="2"/>
    </font>
    <font>
      <sz val="16"/>
      <color theme="1"/>
      <name val="Century Gothic"/>
      <family val="2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medium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medium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medium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medium">
        <color indexed="64"/>
      </diagonal>
    </border>
    <border diagonalUp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</borders>
  <cellStyleXfs count="1">
    <xf numFmtId="0" fontId="0" fillId="0" borderId="0"/>
  </cellStyleXfs>
  <cellXfs count="333">
    <xf numFmtId="0" fontId="0" fillId="0" borderId="0" xfId="0"/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vertical="center" textRotation="90" wrapText="1"/>
    </xf>
    <xf numFmtId="16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0" fillId="0" borderId="5" xfId="0" applyBorder="1"/>
    <xf numFmtId="0" fontId="0" fillId="0" borderId="17" xfId="0" applyBorder="1"/>
    <xf numFmtId="0" fontId="0" fillId="0" borderId="19" xfId="0" applyBorder="1"/>
    <xf numFmtId="0" fontId="0" fillId="0" borderId="14" xfId="0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10" fontId="0" fillId="0" borderId="15" xfId="0" applyNumberFormat="1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 vertical="center"/>
    </xf>
    <xf numFmtId="44" fontId="0" fillId="0" borderId="5" xfId="0" applyNumberFormat="1" applyBorder="1"/>
    <xf numFmtId="0" fontId="0" fillId="0" borderId="18" xfId="0" applyBorder="1"/>
    <xf numFmtId="0" fontId="0" fillId="0" borderId="17" xfId="0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4" fontId="0" fillId="0" borderId="5" xfId="0" applyNumberForma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44" fontId="0" fillId="0" borderId="20" xfId="0" applyNumberFormat="1" applyBorder="1"/>
    <xf numFmtId="0" fontId="0" fillId="0" borderId="20" xfId="0" applyBorder="1" applyAlignment="1">
      <alignment horizontal="center" vertical="center"/>
    </xf>
    <xf numFmtId="0" fontId="0" fillId="0" borderId="30" xfId="0" applyBorder="1"/>
    <xf numFmtId="44" fontId="0" fillId="0" borderId="8" xfId="0" applyNumberFormat="1" applyBorder="1"/>
    <xf numFmtId="44" fontId="7" fillId="0" borderId="8" xfId="0" applyNumberFormat="1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164" fontId="0" fillId="0" borderId="0" xfId="0" applyNumberFormat="1"/>
    <xf numFmtId="0" fontId="1" fillId="0" borderId="3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9" xfId="0" applyBorder="1" applyAlignment="1">
      <alignment horizontal="center" vertical="center"/>
    </xf>
    <xf numFmtId="10" fontId="0" fillId="0" borderId="5" xfId="0" applyNumberFormat="1" applyBorder="1" applyAlignment="1">
      <alignment horizontal="center" vertical="center"/>
    </xf>
    <xf numFmtId="0" fontId="0" fillId="0" borderId="39" xfId="0" applyBorder="1"/>
    <xf numFmtId="0" fontId="0" fillId="0" borderId="27" xfId="0" applyBorder="1"/>
    <xf numFmtId="0" fontId="0" fillId="0" borderId="40" xfId="0" applyBorder="1"/>
    <xf numFmtId="44" fontId="0" fillId="0" borderId="32" xfId="0" applyNumberFormat="1" applyBorder="1"/>
    <xf numFmtId="44" fontId="0" fillId="0" borderId="38" xfId="0" applyNumberFormat="1" applyBorder="1"/>
    <xf numFmtId="44" fontId="0" fillId="0" borderId="33" xfId="0" applyNumberFormat="1" applyBorder="1"/>
    <xf numFmtId="44" fontId="0" fillId="0" borderId="37" xfId="0" applyNumberFormat="1" applyBorder="1"/>
    <xf numFmtId="44" fontId="0" fillId="0" borderId="36" xfId="0" applyNumberFormat="1" applyBorder="1"/>
    <xf numFmtId="0" fontId="9" fillId="0" borderId="0" xfId="0" applyFont="1"/>
    <xf numFmtId="0" fontId="9" fillId="0" borderId="0" xfId="0" applyFont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5" xfId="0" applyFont="1" applyBorder="1"/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top"/>
    </xf>
    <xf numFmtId="0" fontId="9" fillId="0" borderId="8" xfId="0" applyFont="1" applyBorder="1"/>
    <xf numFmtId="0" fontId="9" fillId="0" borderId="8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1" fillId="2" borderId="52" xfId="0" applyFont="1" applyFill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44" xfId="0" applyFont="1" applyFill="1" applyBorder="1" applyAlignment="1">
      <alignment horizontal="center" vertical="center"/>
    </xf>
    <xf numFmtId="0" fontId="12" fillId="3" borderId="34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44" fontId="9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/>
    <xf numFmtId="0" fontId="13" fillId="2" borderId="0" xfId="0" applyFont="1" applyFill="1" applyAlignment="1">
      <alignment vertical="center"/>
    </xf>
    <xf numFmtId="44" fontId="9" fillId="2" borderId="34" xfId="0" applyNumberFormat="1" applyFont="1" applyFill="1" applyBorder="1" applyAlignment="1">
      <alignment horizontal="center" vertical="center"/>
    </xf>
    <xf numFmtId="44" fontId="9" fillId="2" borderId="0" xfId="0" applyNumberFormat="1" applyFont="1" applyFill="1" applyAlignment="1">
      <alignment horizontal="center" vertical="center"/>
    </xf>
    <xf numFmtId="0" fontId="18" fillId="0" borderId="0" xfId="0" applyFont="1"/>
    <xf numFmtId="44" fontId="10" fillId="0" borderId="0" xfId="0" applyNumberFormat="1" applyFont="1" applyAlignment="1">
      <alignment horizontal="left" vertical="center"/>
    </xf>
    <xf numFmtId="0" fontId="15" fillId="0" borderId="5" xfId="0" applyFont="1" applyBorder="1" applyAlignment="1">
      <alignment horizontal="center" wrapText="1"/>
    </xf>
    <xf numFmtId="0" fontId="15" fillId="0" borderId="5" xfId="0" applyFont="1" applyBorder="1" applyAlignment="1">
      <alignment horizontal="center" vertical="center" wrapText="1"/>
    </xf>
    <xf numFmtId="0" fontId="14" fillId="0" borderId="5" xfId="0" applyFont="1" applyBorder="1"/>
    <xf numFmtId="0" fontId="14" fillId="0" borderId="5" xfId="0" applyFont="1" applyBorder="1" applyAlignment="1">
      <alignment horizontal="center"/>
    </xf>
    <xf numFmtId="0" fontId="17" fillId="0" borderId="5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44" fontId="9" fillId="0" borderId="5" xfId="0" applyNumberFormat="1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44" fontId="9" fillId="0" borderId="5" xfId="0" applyNumberFormat="1" applyFont="1" applyBorder="1" applyAlignment="1">
      <alignment vertical="center"/>
    </xf>
    <xf numFmtId="0" fontId="10" fillId="0" borderId="5" xfId="0" applyFont="1" applyBorder="1" applyAlignment="1">
      <alignment horizontal="center" vertical="top"/>
    </xf>
    <xf numFmtId="14" fontId="10" fillId="0" borderId="5" xfId="0" applyNumberFormat="1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44" fontId="9" fillId="2" borderId="26" xfId="0" applyNumberFormat="1" applyFont="1" applyFill="1" applyBorder="1" applyAlignment="1">
      <alignment vertical="center"/>
    </xf>
    <xf numFmtId="0" fontId="8" fillId="2" borderId="26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44" fontId="9" fillId="0" borderId="8" xfId="0" applyNumberFormat="1" applyFont="1" applyBorder="1" applyAlignment="1">
      <alignment horizontal="center" vertical="center"/>
    </xf>
    <xf numFmtId="14" fontId="10" fillId="0" borderId="8" xfId="0" applyNumberFormat="1" applyFont="1" applyBorder="1" applyAlignment="1">
      <alignment horizontal="center" vertical="center"/>
    </xf>
    <xf numFmtId="0" fontId="18" fillId="0" borderId="5" xfId="0" applyFont="1" applyBorder="1" applyAlignment="1">
      <alignment vertical="center"/>
    </xf>
    <xf numFmtId="0" fontId="18" fillId="0" borderId="8" xfId="0" applyFont="1" applyBorder="1" applyAlignment="1">
      <alignment horizontal="center" vertical="center"/>
    </xf>
    <xf numFmtId="14" fontId="10" fillId="0" borderId="5" xfId="0" applyNumberFormat="1" applyFont="1" applyBorder="1" applyAlignment="1">
      <alignment vertical="center"/>
    </xf>
    <xf numFmtId="0" fontId="14" fillId="2" borderId="55" xfId="0" applyFont="1" applyFill="1" applyBorder="1" applyAlignment="1">
      <alignment horizontal="center" vertical="center" wrapText="1"/>
    </xf>
    <xf numFmtId="44" fontId="0" fillId="0" borderId="0" xfId="0" applyNumberFormat="1"/>
    <xf numFmtId="0" fontId="1" fillId="0" borderId="41" xfId="0" applyFont="1" applyBorder="1" applyAlignment="1">
      <alignment horizontal="center" vertical="center"/>
    </xf>
    <xf numFmtId="0" fontId="0" fillId="0" borderId="7" xfId="0" applyBorder="1"/>
    <xf numFmtId="0" fontId="4" fillId="0" borderId="0" xfId="0" applyFont="1" applyAlignment="1">
      <alignment vertical="center" wrapText="1"/>
    </xf>
    <xf numFmtId="164" fontId="4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/>
    </xf>
    <xf numFmtId="0" fontId="1" fillId="0" borderId="0" xfId="0" applyFont="1"/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9" xfId="0" applyBorder="1"/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43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center" textRotation="90"/>
    </xf>
    <xf numFmtId="0" fontId="0" fillId="0" borderId="0" xfId="0" applyAlignment="1">
      <alignment vertical="top"/>
    </xf>
    <xf numFmtId="10" fontId="0" fillId="0" borderId="0" xfId="0" applyNumberFormat="1"/>
    <xf numFmtId="0" fontId="21" fillId="0" borderId="0" xfId="0" applyFont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horizontal="left" vertical="top"/>
    </xf>
    <xf numFmtId="0" fontId="0" fillId="3" borderId="9" xfId="0" applyFill="1" applyBorder="1" applyAlignment="1">
      <alignment horizontal="center" vertical="center"/>
    </xf>
    <xf numFmtId="164" fontId="0" fillId="3" borderId="8" xfId="0" applyNumberFormat="1" applyFill="1" applyBorder="1" applyAlignment="1">
      <alignment horizontal="left" vertical="center"/>
    </xf>
    <xf numFmtId="0" fontId="0" fillId="0" borderId="2" xfId="0" applyBorder="1"/>
    <xf numFmtId="0" fontId="0" fillId="0" borderId="22" xfId="0" applyBorder="1"/>
    <xf numFmtId="44" fontId="1" fillId="0" borderId="0" xfId="0" applyNumberFormat="1" applyFont="1" applyAlignment="1">
      <alignment horizontal="center" vertical="center"/>
    </xf>
    <xf numFmtId="0" fontId="1" fillId="0" borderId="35" xfId="0" applyFont="1" applyBorder="1" applyAlignment="1">
      <alignment horizontal="center" vertical="center" wrapText="1"/>
    </xf>
    <xf numFmtId="44" fontId="1" fillId="0" borderId="37" xfId="0" applyNumberFormat="1" applyFont="1" applyBorder="1"/>
    <xf numFmtId="10" fontId="0" fillId="0" borderId="8" xfId="0" applyNumberFormat="1" applyBorder="1"/>
    <xf numFmtId="10" fontId="0" fillId="0" borderId="44" xfId="0" applyNumberFormat="1" applyBorder="1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left" vertical="center"/>
    </xf>
    <xf numFmtId="0" fontId="4" fillId="0" borderId="0" xfId="0" applyFont="1" applyAlignment="1">
      <alignment wrapText="1"/>
    </xf>
    <xf numFmtId="10" fontId="0" fillId="0" borderId="0" xfId="0" applyNumberFormat="1" applyAlignment="1">
      <alignment vertical="center"/>
    </xf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vertical="center" wrapText="1"/>
    </xf>
    <xf numFmtId="164" fontId="1" fillId="0" borderId="0" xfId="0" applyNumberFormat="1" applyFont="1"/>
    <xf numFmtId="164" fontId="0" fillId="0" borderId="0" xfId="0" applyNumberFormat="1" applyAlignment="1">
      <alignment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3" xfId="0" applyBorder="1" applyAlignment="1">
      <alignment vertical="center" wrapText="1"/>
    </xf>
    <xf numFmtId="44" fontId="0" fillId="0" borderId="23" xfId="0" applyNumberFormat="1" applyBorder="1"/>
    <xf numFmtId="0" fontId="0" fillId="0" borderId="24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44" fontId="4" fillId="0" borderId="26" xfId="0" applyNumberFormat="1" applyFont="1" applyBorder="1"/>
    <xf numFmtId="44" fontId="4" fillId="0" borderId="26" xfId="0" applyNumberFormat="1" applyFont="1" applyBorder="1" applyAlignment="1">
      <alignment horizontal="center" vertical="center"/>
    </xf>
    <xf numFmtId="44" fontId="0" fillId="0" borderId="57" xfId="0" applyNumberFormat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44" fontId="1" fillId="0" borderId="0" xfId="0" applyNumberFormat="1" applyFont="1"/>
    <xf numFmtId="0" fontId="22" fillId="0" borderId="14" xfId="0" applyFont="1" applyBorder="1"/>
    <xf numFmtId="0" fontId="0" fillId="0" borderId="63" xfId="0" applyBorder="1" applyAlignment="1">
      <alignment horizontal="center" vertical="center" wrapText="1"/>
    </xf>
    <xf numFmtId="0" fontId="1" fillId="2" borderId="66" xfId="0" applyFont="1" applyFill="1" applyBorder="1" applyAlignment="1">
      <alignment horizontal="center" vertical="center"/>
    </xf>
    <xf numFmtId="44" fontId="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4" fontId="0" fillId="0" borderId="25" xfId="0" applyNumberForma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textRotation="90" wrapText="1"/>
    </xf>
    <xf numFmtId="0" fontId="2" fillId="2" borderId="12" xfId="0" applyFont="1" applyFill="1" applyBorder="1" applyAlignment="1">
      <alignment horizontal="center" vertical="center" textRotation="90" wrapText="1"/>
    </xf>
    <xf numFmtId="0" fontId="2" fillId="2" borderId="13" xfId="0" applyFont="1" applyFill="1" applyBorder="1" applyAlignment="1">
      <alignment horizontal="center" vertical="center" textRotation="90" wrapText="1"/>
    </xf>
    <xf numFmtId="44" fontId="0" fillId="0" borderId="8" xfId="0" applyNumberFormat="1" applyBorder="1" applyAlignment="1">
      <alignment horizontal="center" vertical="center"/>
    </xf>
    <xf numFmtId="44" fontId="0" fillId="0" borderId="44" xfId="0" applyNumberFormat="1" applyBorder="1" applyAlignment="1">
      <alignment horizontal="center" vertical="center"/>
    </xf>
    <xf numFmtId="44" fontId="1" fillId="0" borderId="24" xfId="0" applyNumberFormat="1" applyFont="1" applyBorder="1" applyAlignment="1">
      <alignment horizontal="center" vertical="center"/>
    </xf>
    <xf numFmtId="44" fontId="1" fillId="0" borderId="2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6" fillId="2" borderId="6" xfId="0" applyFont="1" applyFill="1" applyBorder="1" applyAlignment="1">
      <alignment horizontal="center" vertical="center" textRotation="90" wrapText="1"/>
    </xf>
    <xf numFmtId="0" fontId="6" fillId="2" borderId="12" xfId="0" applyFont="1" applyFill="1" applyBorder="1" applyAlignment="1">
      <alignment horizontal="center" vertical="center" textRotation="90" wrapText="1"/>
    </xf>
    <xf numFmtId="0" fontId="6" fillId="2" borderId="13" xfId="0" applyFont="1" applyFill="1" applyBorder="1" applyAlignment="1">
      <alignment horizontal="center" vertical="center" textRotation="90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4" fontId="4" fillId="2" borderId="58" xfId="0" applyNumberFormat="1" applyFont="1" applyFill="1" applyBorder="1" applyAlignment="1">
      <alignment horizontal="center" vertical="center" wrapText="1"/>
    </xf>
    <xf numFmtId="164" fontId="4" fillId="2" borderId="56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10" fontId="0" fillId="3" borderId="8" xfId="0" applyNumberForma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164" fontId="3" fillId="3" borderId="5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textRotation="90" wrapText="1"/>
    </xf>
    <xf numFmtId="164" fontId="1" fillId="0" borderId="15" xfId="0" applyNumberFormat="1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164" fontId="0" fillId="0" borderId="62" xfId="0" applyNumberFormat="1" applyBorder="1" applyAlignment="1">
      <alignment horizontal="center" vertical="center" wrapText="1"/>
    </xf>
    <xf numFmtId="164" fontId="1" fillId="2" borderId="64" xfId="0" applyNumberFormat="1" applyFont="1" applyFill="1" applyBorder="1" applyAlignment="1">
      <alignment horizontal="center"/>
    </xf>
    <xf numFmtId="164" fontId="1" fillId="2" borderId="65" xfId="0" applyNumberFormat="1" applyFont="1" applyFill="1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10" xfId="0" applyBorder="1" applyAlignment="1">
      <alignment horizontal="center"/>
    </xf>
    <xf numFmtId="164" fontId="0" fillId="3" borderId="27" xfId="0" applyNumberFormat="1" applyFill="1" applyBorder="1" applyAlignment="1">
      <alignment horizontal="center" vertical="center" wrapText="1"/>
    </xf>
    <xf numFmtId="0" fontId="0" fillId="3" borderId="29" xfId="0" applyFill="1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9" fillId="3" borderId="53" xfId="0" applyFont="1" applyFill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8" fillId="3" borderId="54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8" fillId="0" borderId="45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0" fillId="3" borderId="20" xfId="0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4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32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4" fillId="2" borderId="12" xfId="0" applyNumberFormat="1" applyFont="1" applyFill="1" applyBorder="1" applyAlignment="1">
      <alignment horizontal="center" vertical="center" wrapText="1"/>
    </xf>
    <xf numFmtId="164" fontId="4" fillId="2" borderId="13" xfId="0" applyNumberFormat="1" applyFont="1" applyFill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textRotation="90"/>
    </xf>
    <xf numFmtId="0" fontId="19" fillId="0" borderId="1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textRotation="90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4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10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19" fillId="0" borderId="11" xfId="0" applyFont="1" applyBorder="1" applyAlignment="1">
      <alignment horizontal="center" vertical="center" textRotation="90" wrapText="1"/>
    </xf>
    <xf numFmtId="0" fontId="19" fillId="0" borderId="12" xfId="0" applyFont="1" applyBorder="1" applyAlignment="1">
      <alignment horizontal="center" vertical="center" textRotation="90" wrapText="1"/>
    </xf>
    <xf numFmtId="0" fontId="19" fillId="0" borderId="13" xfId="0" applyFont="1" applyBorder="1" applyAlignment="1">
      <alignment horizontal="center" vertical="center" textRotation="90"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44" fontId="1" fillId="0" borderId="5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3" fillId="2" borderId="0" xfId="0" applyFont="1" applyFill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9" fillId="0" borderId="10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/>
    </xf>
    <xf numFmtId="44" fontId="18" fillId="0" borderId="5" xfId="0" applyNumberFormat="1" applyFont="1" applyBorder="1" applyAlignment="1">
      <alignment horizontal="center" vertical="center"/>
    </xf>
    <xf numFmtId="44" fontId="16" fillId="0" borderId="5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4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4" fillId="0" borderId="5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44" fontId="16" fillId="0" borderId="27" xfId="0" applyNumberFormat="1" applyFont="1" applyBorder="1" applyAlignment="1">
      <alignment horizontal="center" vertical="center"/>
    </xf>
    <xf numFmtId="44" fontId="16" fillId="0" borderId="28" xfId="0" applyNumberFormat="1" applyFont="1" applyBorder="1" applyAlignment="1">
      <alignment horizontal="center" vertical="center"/>
    </xf>
    <xf numFmtId="44" fontId="16" fillId="0" borderId="10" xfId="0" applyNumberFormat="1" applyFont="1" applyBorder="1" applyAlignment="1">
      <alignment horizontal="center" vertical="center"/>
    </xf>
    <xf numFmtId="44" fontId="16" fillId="0" borderId="5" xfId="0" applyNumberFormat="1" applyFont="1" applyBorder="1" applyAlignment="1">
      <alignment horizontal="left" vertical="center"/>
    </xf>
    <xf numFmtId="0" fontId="8" fillId="2" borderId="45" xfId="0" applyFont="1" applyFill="1" applyBorder="1" applyAlignment="1">
      <alignment horizontal="center" vertical="center"/>
    </xf>
    <xf numFmtId="0" fontId="8" fillId="2" borderId="46" xfId="0" applyFont="1" applyFill="1" applyBorder="1" applyAlignment="1">
      <alignment horizontal="center" vertical="center"/>
    </xf>
    <xf numFmtId="0" fontId="14" fillId="2" borderId="46" xfId="0" applyFont="1" applyFill="1" applyBorder="1" applyAlignment="1">
      <alignment horizontal="center" vertical="center" wrapText="1"/>
    </xf>
    <xf numFmtId="0" fontId="9" fillId="0" borderId="23" xfId="0" applyFont="1" applyBorder="1" applyAlignment="1">
      <alignment horizontal="center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left" vertical="center"/>
    </xf>
    <xf numFmtId="44" fontId="9" fillId="2" borderId="0" xfId="0" applyNumberFormat="1" applyFont="1" applyFill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5938B-480D-4444-A8D0-75557BC4679A}">
  <dimension ref="A1:Q75"/>
  <sheetViews>
    <sheetView tabSelected="1" topLeftCell="A30" zoomScale="95" zoomScaleNormal="95" workbookViewId="0">
      <selection activeCell="L5" sqref="L5"/>
    </sheetView>
  </sheetViews>
  <sheetFormatPr defaultRowHeight="15" x14ac:dyDescent="0.25"/>
  <cols>
    <col min="1" max="1" width="10.140625" customWidth="1"/>
    <col min="2" max="2" width="25.140625" customWidth="1"/>
    <col min="3" max="3" width="11.7109375" bestFit="1" customWidth="1"/>
    <col min="4" max="4" width="14.85546875" bestFit="1" customWidth="1"/>
    <col min="5" max="5" width="17.85546875" bestFit="1" customWidth="1"/>
    <col min="7" max="7" width="25.140625" bestFit="1" customWidth="1"/>
    <col min="8" max="8" width="22.28515625" customWidth="1"/>
    <col min="9" max="9" width="7.42578125" bestFit="1" customWidth="1"/>
    <col min="10" max="10" width="18.28515625" customWidth="1"/>
    <col min="11" max="11" width="13.28515625" customWidth="1"/>
    <col min="12" max="12" width="9.42578125" bestFit="1" customWidth="1"/>
    <col min="13" max="13" width="14.7109375" bestFit="1" customWidth="1"/>
    <col min="14" max="14" width="13.28515625" customWidth="1"/>
    <col min="15" max="15" width="18.5703125" customWidth="1"/>
    <col min="17" max="17" width="11" bestFit="1" customWidth="1"/>
  </cols>
  <sheetData>
    <row r="1" spans="1:17" ht="21.75" thickBot="1" x14ac:dyDescent="0.3">
      <c r="B1" s="158" t="s">
        <v>14</v>
      </c>
      <c r="C1" s="158"/>
      <c r="D1" s="158"/>
      <c r="E1" s="158"/>
      <c r="G1" s="157" t="s">
        <v>119</v>
      </c>
      <c r="H1" s="157"/>
      <c r="I1" s="101"/>
      <c r="J1" s="155" t="s">
        <v>120</v>
      </c>
      <c r="K1" s="155"/>
      <c r="L1" s="155"/>
      <c r="M1" s="155"/>
    </row>
    <row r="2" spans="1:17" ht="18.75" customHeight="1" thickBot="1" x14ac:dyDescent="0.3">
      <c r="A2" s="162" t="s">
        <v>107</v>
      </c>
      <c r="B2" s="94" t="s">
        <v>108</v>
      </c>
      <c r="C2" s="26" t="s">
        <v>2</v>
      </c>
      <c r="D2" s="26" t="s">
        <v>115</v>
      </c>
      <c r="E2" s="9" t="s">
        <v>116</v>
      </c>
      <c r="G2" s="103" t="s">
        <v>14</v>
      </c>
      <c r="H2" s="103" t="s">
        <v>140</v>
      </c>
      <c r="I2" s="101"/>
      <c r="J2" s="1" t="s">
        <v>115</v>
      </c>
      <c r="K2" s="1" t="s">
        <v>138</v>
      </c>
      <c r="L2" s="128" t="s">
        <v>139</v>
      </c>
      <c r="M2" s="1" t="s">
        <v>77</v>
      </c>
    </row>
    <row r="3" spans="1:17" ht="15.75" thickBot="1" x14ac:dyDescent="0.3">
      <c r="A3" s="163"/>
      <c r="B3" s="108" t="s">
        <v>109</v>
      </c>
      <c r="C3" s="109">
        <v>1</v>
      </c>
      <c r="D3" s="110">
        <v>3</v>
      </c>
      <c r="E3" s="111">
        <v>0</v>
      </c>
      <c r="G3" s="129">
        <f>C9+C20+C32+C43</f>
        <v>20</v>
      </c>
      <c r="H3" s="130">
        <v>12858.23</v>
      </c>
      <c r="I3" s="93"/>
      <c r="J3" s="19" t="s">
        <v>121</v>
      </c>
      <c r="K3" s="19">
        <v>671</v>
      </c>
      <c r="L3" s="13">
        <v>3</v>
      </c>
      <c r="M3" s="19">
        <f>K3*L3</f>
        <v>2013</v>
      </c>
    </row>
    <row r="4" spans="1:17" ht="15.75" thickBot="1" x14ac:dyDescent="0.3">
      <c r="A4" s="163"/>
      <c r="B4" s="108" t="s">
        <v>110</v>
      </c>
      <c r="C4" s="109">
        <v>1</v>
      </c>
      <c r="D4" s="110">
        <v>3</v>
      </c>
      <c r="E4" s="111">
        <v>0</v>
      </c>
      <c r="G4" s="145" t="s">
        <v>155</v>
      </c>
      <c r="H4" s="24"/>
      <c r="I4" s="93"/>
      <c r="J4" s="148" t="s">
        <v>1</v>
      </c>
      <c r="K4" s="148">
        <v>671</v>
      </c>
      <c r="L4" s="149">
        <v>0</v>
      </c>
      <c r="M4" s="148">
        <f>K4*L4</f>
        <v>0</v>
      </c>
    </row>
    <row r="5" spans="1:17" ht="16.5" thickTop="1" thickBot="1" x14ac:dyDescent="0.3">
      <c r="A5" s="163"/>
      <c r="B5" s="108" t="s">
        <v>111</v>
      </c>
      <c r="C5" s="109">
        <v>1</v>
      </c>
      <c r="D5" s="110">
        <v>3</v>
      </c>
      <c r="E5" s="111">
        <v>0</v>
      </c>
      <c r="G5" s="142" t="s">
        <v>149</v>
      </c>
      <c r="H5" s="143">
        <f>H3*I5</f>
        <v>3857.4689999999996</v>
      </c>
      <c r="I5" s="120">
        <v>0.3</v>
      </c>
      <c r="J5" s="165"/>
      <c r="K5" s="165"/>
      <c r="L5" s="131"/>
      <c r="M5" s="24">
        <f>M3+M4</f>
        <v>2013</v>
      </c>
    </row>
    <row r="6" spans="1:17" ht="19.5" thickBot="1" x14ac:dyDescent="0.35">
      <c r="A6" s="163"/>
      <c r="B6" s="108" t="s">
        <v>112</v>
      </c>
      <c r="C6" s="109">
        <v>1</v>
      </c>
      <c r="D6" s="110">
        <v>3</v>
      </c>
      <c r="E6" s="111">
        <v>0</v>
      </c>
      <c r="G6" s="144" t="s">
        <v>147</v>
      </c>
      <c r="H6" s="146">
        <f>H3+H5</f>
        <v>16715.699000000001</v>
      </c>
      <c r="I6" s="120"/>
      <c r="J6" s="166" t="s">
        <v>141</v>
      </c>
      <c r="K6" s="166"/>
      <c r="L6" s="132">
        <v>0.15</v>
      </c>
      <c r="M6" s="93">
        <f>M5*L6</f>
        <v>301.95</v>
      </c>
    </row>
    <row r="7" spans="1:17" ht="19.5" thickBot="1" x14ac:dyDescent="0.35">
      <c r="A7" s="163"/>
      <c r="B7" s="108" t="s">
        <v>113</v>
      </c>
      <c r="C7" s="109">
        <v>1</v>
      </c>
      <c r="D7" s="110">
        <v>3</v>
      </c>
      <c r="E7" s="111">
        <v>0</v>
      </c>
      <c r="G7" s="112" t="s">
        <v>150</v>
      </c>
      <c r="H7" s="150">
        <f>H6/G3</f>
        <v>835.78494999999998</v>
      </c>
      <c r="I7" s="93"/>
      <c r="J7" s="167" t="s">
        <v>142</v>
      </c>
      <c r="K7" s="168"/>
      <c r="L7" s="168"/>
      <c r="M7" s="146">
        <f>M5+M6</f>
        <v>2314.9499999999998</v>
      </c>
    </row>
    <row r="8" spans="1:17" ht="18.75" customHeight="1" thickBot="1" x14ac:dyDescent="0.3">
      <c r="A8" s="163"/>
      <c r="B8" s="114" t="s">
        <v>114</v>
      </c>
      <c r="C8" s="22">
        <v>1</v>
      </c>
      <c r="D8" s="115">
        <v>3</v>
      </c>
      <c r="E8" s="116">
        <v>0</v>
      </c>
      <c r="G8" s="112"/>
      <c r="H8" s="93">
        <f>H3/G3</f>
        <v>642.91149999999993</v>
      </c>
      <c r="I8" s="93"/>
      <c r="J8" s="128"/>
      <c r="K8" s="113"/>
    </row>
    <row r="9" spans="1:17" ht="16.5" thickBot="1" x14ac:dyDescent="0.3">
      <c r="A9" s="163"/>
      <c r="B9" s="104" t="s">
        <v>117</v>
      </c>
      <c r="C9" s="105">
        <f>SUM(C3:C8)</f>
        <v>6</v>
      </c>
      <c r="D9" s="105">
        <f>SUM(D3:D8)</f>
        <v>18</v>
      </c>
      <c r="E9" s="106">
        <f>SUM(E3:E8)</f>
        <v>0</v>
      </c>
      <c r="G9" s="107"/>
      <c r="I9" s="93"/>
      <c r="J9" s="128"/>
      <c r="K9" s="113"/>
    </row>
    <row r="10" spans="1:17" ht="30" customHeight="1" thickBot="1" x14ac:dyDescent="0.3">
      <c r="A10" s="164"/>
      <c r="B10" s="17" t="s">
        <v>118</v>
      </c>
      <c r="C10" s="159">
        <f>C9*H10</f>
        <v>18904.4097</v>
      </c>
      <c r="D10" s="160"/>
      <c r="E10" s="161"/>
      <c r="G10" s="141" t="s">
        <v>148</v>
      </c>
      <c r="H10" s="147">
        <f>M7+H7</f>
        <v>3150.73495</v>
      </c>
      <c r="I10" s="117"/>
      <c r="J10" s="117"/>
      <c r="K10" s="112"/>
      <c r="M10" s="98"/>
      <c r="N10" s="98"/>
      <c r="O10" s="93"/>
      <c r="P10" s="29"/>
      <c r="Q10" s="93"/>
    </row>
    <row r="11" spans="1:17" x14ac:dyDescent="0.25">
      <c r="H11" t="s">
        <v>146</v>
      </c>
    </row>
    <row r="12" spans="1:17" ht="15" customHeight="1" thickBot="1" x14ac:dyDescent="0.3">
      <c r="A12" s="2"/>
      <c r="B12" s="1"/>
      <c r="C12" s="1"/>
      <c r="D12" s="1"/>
      <c r="E12" s="1"/>
      <c r="G12" s="157"/>
      <c r="H12" s="157"/>
      <c r="I12" s="98"/>
      <c r="J12" s="154"/>
      <c r="K12" s="1"/>
      <c r="L12" s="98"/>
      <c r="M12" s="98"/>
      <c r="N12" s="98"/>
      <c r="O12" s="27"/>
      <c r="P12" s="29"/>
      <c r="Q12" s="27"/>
    </row>
    <row r="13" spans="1:17" ht="15.75" thickBot="1" x14ac:dyDescent="0.3">
      <c r="A13" s="162" t="s">
        <v>122</v>
      </c>
      <c r="B13" s="94" t="s">
        <v>108</v>
      </c>
      <c r="C13" s="26" t="s">
        <v>2</v>
      </c>
      <c r="D13" s="26" t="s">
        <v>115</v>
      </c>
      <c r="E13" s="9" t="s">
        <v>116</v>
      </c>
      <c r="G13" s="156"/>
      <c r="H13" s="156"/>
      <c r="I13" s="113"/>
      <c r="J13" s="113"/>
      <c r="K13" s="93"/>
      <c r="L13" s="119"/>
      <c r="M13" s="119"/>
      <c r="N13" s="119"/>
    </row>
    <row r="14" spans="1:17" x14ac:dyDescent="0.25">
      <c r="A14" s="163"/>
      <c r="B14" s="108" t="s">
        <v>123</v>
      </c>
      <c r="C14" s="109">
        <v>1</v>
      </c>
      <c r="D14" s="110">
        <v>3</v>
      </c>
      <c r="E14" s="111">
        <v>0</v>
      </c>
      <c r="G14" s="112"/>
      <c r="H14" s="93"/>
      <c r="I14" s="113"/>
      <c r="J14" s="113"/>
      <c r="K14" s="93"/>
      <c r="L14" s="119"/>
      <c r="M14" s="119"/>
      <c r="N14" s="119"/>
    </row>
    <row r="15" spans="1:17" x14ac:dyDescent="0.25">
      <c r="A15" s="163"/>
      <c r="B15" s="108" t="s">
        <v>124</v>
      </c>
      <c r="C15" s="109">
        <v>1</v>
      </c>
      <c r="D15" s="110">
        <v>3</v>
      </c>
      <c r="E15" s="111">
        <v>0</v>
      </c>
      <c r="G15" s="112"/>
      <c r="H15" s="93"/>
      <c r="K15" s="93"/>
      <c r="L15" s="119"/>
      <c r="M15" s="119"/>
      <c r="N15" s="119"/>
    </row>
    <row r="16" spans="1:17" x14ac:dyDescent="0.25">
      <c r="A16" s="163"/>
      <c r="B16" s="108" t="s">
        <v>125</v>
      </c>
      <c r="C16" s="109">
        <v>1</v>
      </c>
      <c r="D16" s="110">
        <v>3</v>
      </c>
      <c r="E16" s="111">
        <v>0</v>
      </c>
      <c r="G16" s="112"/>
      <c r="H16" s="93"/>
      <c r="I16" s="29"/>
      <c r="K16" s="93"/>
      <c r="L16" s="113"/>
      <c r="M16" s="113"/>
      <c r="N16" s="113"/>
    </row>
    <row r="17" spans="1:14" ht="15" customHeight="1" x14ac:dyDescent="0.25">
      <c r="A17" s="163"/>
      <c r="B17" s="108" t="s">
        <v>126</v>
      </c>
      <c r="C17" s="109">
        <v>1</v>
      </c>
      <c r="D17" s="110">
        <v>3</v>
      </c>
      <c r="E17" s="111">
        <v>0</v>
      </c>
      <c r="G17" s="112"/>
      <c r="H17" s="93"/>
      <c r="I17" s="29"/>
      <c r="K17" s="93"/>
      <c r="L17" s="113"/>
      <c r="M17" s="113"/>
      <c r="N17" s="113"/>
    </row>
    <row r="18" spans="1:14" x14ac:dyDescent="0.25">
      <c r="A18" s="163"/>
      <c r="B18" s="108" t="s">
        <v>127</v>
      </c>
      <c r="C18" s="109">
        <v>1</v>
      </c>
      <c r="D18" s="110">
        <v>3</v>
      </c>
      <c r="E18" s="111">
        <v>0</v>
      </c>
      <c r="G18" s="112"/>
      <c r="H18" s="93"/>
      <c r="I18" s="29"/>
      <c r="K18" s="93"/>
      <c r="L18" s="113"/>
      <c r="M18" s="113"/>
      <c r="N18" s="113"/>
    </row>
    <row r="19" spans="1:14" ht="18.75" customHeight="1" thickBot="1" x14ac:dyDescent="0.3">
      <c r="A19" s="163"/>
      <c r="B19" s="114" t="s">
        <v>114</v>
      </c>
      <c r="C19" s="22">
        <v>1</v>
      </c>
      <c r="D19" s="115">
        <v>3</v>
      </c>
      <c r="E19" s="116">
        <v>0</v>
      </c>
      <c r="G19" s="112"/>
      <c r="H19" s="93"/>
      <c r="I19" s="29"/>
      <c r="K19" s="93"/>
      <c r="L19" s="113"/>
      <c r="M19" s="113"/>
      <c r="N19" s="113"/>
    </row>
    <row r="20" spans="1:14" ht="15" customHeight="1" thickBot="1" x14ac:dyDescent="0.3">
      <c r="A20" s="163"/>
      <c r="B20" s="104" t="s">
        <v>117</v>
      </c>
      <c r="C20" s="105">
        <f>SUM(C14:C19)</f>
        <v>6</v>
      </c>
      <c r="D20" s="105">
        <f>SUM(D14:D19)</f>
        <v>18</v>
      </c>
      <c r="E20" s="106">
        <f>SUM(E14:E19)</f>
        <v>0</v>
      </c>
      <c r="G20" s="118"/>
      <c r="H20" s="112"/>
      <c r="I20" s="29"/>
      <c r="K20" s="93"/>
      <c r="L20" s="113"/>
      <c r="M20" s="113"/>
      <c r="N20" s="113"/>
    </row>
    <row r="21" spans="1:14" ht="15" customHeight="1" thickBot="1" x14ac:dyDescent="0.3">
      <c r="A21" s="164"/>
      <c r="B21" s="17" t="s">
        <v>118</v>
      </c>
      <c r="C21" s="159">
        <f>C20*H10</f>
        <v>18904.4097</v>
      </c>
      <c r="D21" s="160"/>
      <c r="E21" s="161"/>
      <c r="G21" s="118"/>
      <c r="H21" s="96"/>
      <c r="I21" s="96"/>
      <c r="J21" s="96"/>
      <c r="K21" s="97"/>
    </row>
    <row r="22" spans="1:14" ht="15" customHeight="1" x14ac:dyDescent="0.25">
      <c r="A22" s="2"/>
      <c r="D22" s="29"/>
      <c r="E22" s="29"/>
      <c r="G22" s="118"/>
      <c r="H22" s="96"/>
      <c r="I22" s="96"/>
      <c r="J22" s="96"/>
      <c r="K22" s="97"/>
    </row>
    <row r="23" spans="1:14" ht="19.5" thickBot="1" x14ac:dyDescent="0.3">
      <c r="A23" s="2"/>
      <c r="D23" s="29"/>
      <c r="E23" s="29"/>
      <c r="G23" s="157"/>
      <c r="H23" s="157"/>
    </row>
    <row r="24" spans="1:14" ht="15.75" thickBot="1" x14ac:dyDescent="0.3">
      <c r="A24" s="162" t="s">
        <v>128</v>
      </c>
      <c r="B24" s="94" t="s">
        <v>108</v>
      </c>
      <c r="C24" s="26" t="s">
        <v>2</v>
      </c>
      <c r="D24" s="26" t="s">
        <v>115</v>
      </c>
      <c r="E24" s="9" t="s">
        <v>116</v>
      </c>
      <c r="G24" s="156"/>
      <c r="H24" s="156"/>
      <c r="I24" s="120"/>
      <c r="J24" s="102"/>
      <c r="K24" s="102"/>
    </row>
    <row r="25" spans="1:14" x14ac:dyDescent="0.25">
      <c r="A25" s="163"/>
      <c r="B25" s="108" t="s">
        <v>129</v>
      </c>
      <c r="C25" s="109">
        <v>1</v>
      </c>
      <c r="D25" s="110">
        <v>3</v>
      </c>
      <c r="E25" s="111">
        <v>0</v>
      </c>
      <c r="G25" s="112"/>
      <c r="H25" s="93"/>
      <c r="I25" s="112"/>
      <c r="J25" s="112"/>
      <c r="K25" s="112"/>
    </row>
    <row r="26" spans="1:14" x14ac:dyDescent="0.25">
      <c r="A26" s="163"/>
      <c r="B26" s="108" t="s">
        <v>130</v>
      </c>
      <c r="C26" s="109">
        <v>1</v>
      </c>
      <c r="D26" s="110">
        <v>3</v>
      </c>
      <c r="E26" s="111">
        <v>0</v>
      </c>
      <c r="G26" s="112"/>
      <c r="H26" s="93"/>
    </row>
    <row r="27" spans="1:14" ht="15" customHeight="1" x14ac:dyDescent="0.25">
      <c r="A27" s="163"/>
      <c r="B27" s="108" t="s">
        <v>131</v>
      </c>
      <c r="C27" s="109">
        <v>1</v>
      </c>
      <c r="D27" s="110">
        <v>3</v>
      </c>
      <c r="E27" s="111">
        <v>0</v>
      </c>
      <c r="G27" s="112"/>
      <c r="H27" s="93"/>
      <c r="I27" s="121"/>
      <c r="J27" s="122"/>
      <c r="K27" s="112"/>
    </row>
    <row r="28" spans="1:14" ht="15.75" customHeight="1" x14ac:dyDescent="0.25">
      <c r="A28" s="163"/>
      <c r="B28" s="108" t="s">
        <v>132</v>
      </c>
      <c r="C28" s="109">
        <v>1</v>
      </c>
      <c r="D28" s="110">
        <v>3</v>
      </c>
      <c r="E28" s="111">
        <v>0</v>
      </c>
      <c r="G28" s="112"/>
      <c r="H28" s="93"/>
      <c r="I28" s="121"/>
      <c r="J28" s="122"/>
      <c r="K28" s="112"/>
    </row>
    <row r="29" spans="1:14" x14ac:dyDescent="0.25">
      <c r="A29" s="163"/>
      <c r="B29" s="108" t="s">
        <v>133</v>
      </c>
      <c r="C29" s="109">
        <v>1</v>
      </c>
      <c r="D29" s="110">
        <v>3</v>
      </c>
      <c r="E29" s="111">
        <v>0</v>
      </c>
      <c r="G29" s="112"/>
      <c r="H29" s="93"/>
      <c r="I29" s="121"/>
      <c r="J29" s="122"/>
      <c r="K29" s="112"/>
    </row>
    <row r="30" spans="1:14" ht="17.25" customHeight="1" thickBot="1" x14ac:dyDescent="0.3">
      <c r="A30" s="163"/>
      <c r="B30" s="114" t="s">
        <v>134</v>
      </c>
      <c r="C30" s="22">
        <v>1</v>
      </c>
      <c r="D30" s="115">
        <v>3</v>
      </c>
      <c r="E30" s="116">
        <v>0</v>
      </c>
      <c r="G30" s="112"/>
      <c r="H30" s="93"/>
      <c r="I30" s="121"/>
      <c r="J30" s="122"/>
      <c r="K30" s="112"/>
    </row>
    <row r="31" spans="1:14" ht="15.75" thickBot="1" x14ac:dyDescent="0.3">
      <c r="A31" s="163"/>
      <c r="B31" s="114" t="s">
        <v>135</v>
      </c>
      <c r="C31" s="22">
        <v>1</v>
      </c>
      <c r="D31" s="115">
        <v>3</v>
      </c>
      <c r="E31" s="116">
        <v>0</v>
      </c>
      <c r="I31" s="29"/>
      <c r="J31" s="29"/>
      <c r="K31" s="29"/>
    </row>
    <row r="32" spans="1:14" ht="16.5" thickBot="1" x14ac:dyDescent="0.3">
      <c r="A32" s="163"/>
      <c r="B32" s="104" t="s">
        <v>117</v>
      </c>
      <c r="C32" s="105">
        <f>SUM(C25:C31)</f>
        <v>7</v>
      </c>
      <c r="D32" s="105">
        <f>SUM(D25:D31)</f>
        <v>21</v>
      </c>
      <c r="E32" s="106">
        <f>SUM(E25:E31)</f>
        <v>0</v>
      </c>
      <c r="H32" s="123"/>
      <c r="I32" s="29"/>
      <c r="J32" s="29"/>
      <c r="K32" s="29"/>
    </row>
    <row r="33" spans="1:15" ht="19.5" thickBot="1" x14ac:dyDescent="0.3">
      <c r="A33" s="164"/>
      <c r="B33" s="17" t="s">
        <v>118</v>
      </c>
      <c r="C33" s="159">
        <f>C32*H10</f>
        <v>22055.144650000002</v>
      </c>
      <c r="D33" s="160"/>
      <c r="E33" s="161"/>
      <c r="I33" s="29"/>
      <c r="J33" s="29"/>
      <c r="K33" s="29"/>
    </row>
    <row r="34" spans="1:15" x14ac:dyDescent="0.25">
      <c r="A34" s="2"/>
      <c r="D34" s="29"/>
      <c r="E34" s="29"/>
      <c r="I34" s="29"/>
      <c r="J34" s="29"/>
      <c r="K34" s="29"/>
    </row>
    <row r="35" spans="1:15" ht="19.5" thickBot="1" x14ac:dyDescent="0.3">
      <c r="A35" s="2"/>
      <c r="D35" s="29"/>
      <c r="E35" s="29"/>
      <c r="G35" s="157"/>
      <c r="H35" s="157"/>
      <c r="I35" s="29"/>
      <c r="J35" s="29"/>
      <c r="K35" s="29"/>
    </row>
    <row r="36" spans="1:15" ht="15.75" thickBot="1" x14ac:dyDescent="0.3">
      <c r="A36" s="162" t="s">
        <v>136</v>
      </c>
      <c r="B36" s="94" t="s">
        <v>108</v>
      </c>
      <c r="C36" s="26" t="s">
        <v>2</v>
      </c>
      <c r="D36" s="26" t="s">
        <v>115</v>
      </c>
      <c r="E36" s="9" t="s">
        <v>116</v>
      </c>
      <c r="G36" s="156"/>
      <c r="H36" s="156"/>
      <c r="I36" s="29"/>
      <c r="J36" s="29"/>
      <c r="K36" s="29"/>
    </row>
    <row r="37" spans="1:15" x14ac:dyDescent="0.25">
      <c r="A37" s="163"/>
      <c r="B37" s="108" t="s">
        <v>137</v>
      </c>
      <c r="C37" s="109">
        <v>1</v>
      </c>
      <c r="D37" s="110">
        <v>3</v>
      </c>
      <c r="E37" s="111">
        <v>0</v>
      </c>
      <c r="G37" s="112"/>
      <c r="H37" s="93"/>
      <c r="I37" s="112"/>
      <c r="J37" s="112"/>
      <c r="K37" s="29"/>
    </row>
    <row r="38" spans="1:15" x14ac:dyDescent="0.25">
      <c r="A38" s="163"/>
      <c r="B38" s="108"/>
      <c r="C38" s="109"/>
      <c r="D38" s="110"/>
      <c r="E38" s="111"/>
      <c r="G38" s="112"/>
      <c r="H38" s="93"/>
      <c r="K38" s="29"/>
    </row>
    <row r="39" spans="1:15" x14ac:dyDescent="0.25">
      <c r="A39" s="163"/>
      <c r="B39" s="108"/>
      <c r="C39" s="109"/>
      <c r="D39" s="110"/>
      <c r="E39" s="111"/>
      <c r="G39" s="112"/>
      <c r="H39" s="93"/>
    </row>
    <row r="40" spans="1:15" x14ac:dyDescent="0.25">
      <c r="A40" s="163"/>
      <c r="B40" s="108"/>
      <c r="C40" s="109"/>
      <c r="D40" s="110"/>
      <c r="E40" s="111"/>
      <c r="G40" s="112"/>
      <c r="H40" s="93"/>
    </row>
    <row r="41" spans="1:15" x14ac:dyDescent="0.25">
      <c r="A41" s="163"/>
      <c r="B41" s="108"/>
      <c r="C41" s="109"/>
      <c r="D41" s="110"/>
      <c r="E41" s="111"/>
      <c r="G41" s="112"/>
      <c r="H41" s="93"/>
    </row>
    <row r="42" spans="1:15" ht="15.75" thickBot="1" x14ac:dyDescent="0.3">
      <c r="A42" s="163"/>
      <c r="B42" s="114"/>
      <c r="C42" s="22"/>
      <c r="D42" s="115"/>
      <c r="E42" s="116"/>
      <c r="G42" s="112"/>
      <c r="H42" s="93"/>
    </row>
    <row r="43" spans="1:15" ht="17.25" customHeight="1" thickBot="1" x14ac:dyDescent="0.3">
      <c r="A43" s="163"/>
      <c r="B43" s="104" t="s">
        <v>117</v>
      </c>
      <c r="C43" s="105">
        <f>SUM(C37:C42)</f>
        <v>1</v>
      </c>
      <c r="D43" s="105">
        <f>SUM(D37:D42)</f>
        <v>3</v>
      </c>
      <c r="E43" s="106">
        <f>SUM(E37:E42)</f>
        <v>0</v>
      </c>
      <c r="H43" s="101"/>
      <c r="I43" s="113"/>
      <c r="J43" s="112"/>
      <c r="K43" s="112"/>
      <c r="L43" s="112"/>
      <c r="M43" s="112"/>
      <c r="N43" s="112"/>
      <c r="O43" s="112"/>
    </row>
    <row r="44" spans="1:15" ht="16.5" customHeight="1" thickBot="1" x14ac:dyDescent="0.3">
      <c r="A44" s="164"/>
      <c r="B44" s="17" t="s">
        <v>118</v>
      </c>
      <c r="C44" s="159">
        <f>C43*H10</f>
        <v>3150.73495</v>
      </c>
      <c r="D44" s="160"/>
      <c r="E44" s="161"/>
      <c r="H44" s="101"/>
      <c r="I44" s="113"/>
      <c r="J44" s="112"/>
      <c r="K44" s="112"/>
      <c r="L44" s="112"/>
      <c r="M44" s="112"/>
      <c r="N44" s="112"/>
      <c r="O44" s="101"/>
    </row>
    <row r="45" spans="1:15" ht="17.25" customHeight="1" x14ac:dyDescent="0.25">
      <c r="A45" s="2"/>
      <c r="D45" s="29"/>
      <c r="E45" s="29"/>
      <c r="H45" s="101"/>
      <c r="I45" s="113"/>
      <c r="J45" s="112"/>
      <c r="K45" s="112"/>
      <c r="L45" s="112"/>
      <c r="M45" s="112"/>
      <c r="N45" s="112"/>
      <c r="O45" s="101"/>
    </row>
    <row r="46" spans="1:15" ht="15.75" thickBot="1" x14ac:dyDescent="0.3">
      <c r="A46" s="2"/>
      <c r="D46" s="29"/>
      <c r="E46" s="29"/>
      <c r="I46" s="29"/>
      <c r="J46" s="29"/>
      <c r="K46" s="29"/>
      <c r="L46" s="29"/>
      <c r="M46" s="29"/>
      <c r="N46" s="29"/>
      <c r="O46" s="99"/>
    </row>
    <row r="47" spans="1:15" ht="18.75" x14ac:dyDescent="0.3">
      <c r="A47" s="170" t="s">
        <v>22</v>
      </c>
      <c r="B47" s="151" t="s">
        <v>143</v>
      </c>
      <c r="C47" s="174">
        <f>G3</f>
        <v>20</v>
      </c>
      <c r="D47" s="174"/>
      <c r="E47" s="175"/>
      <c r="G47" s="93"/>
      <c r="I47" s="29"/>
      <c r="J47" s="29"/>
      <c r="K47" s="29"/>
      <c r="L47" s="29"/>
      <c r="M47" s="29"/>
      <c r="N47" s="29"/>
      <c r="O47" s="99"/>
    </row>
    <row r="48" spans="1:15" ht="16.5" customHeight="1" x14ac:dyDescent="0.25">
      <c r="A48" s="171"/>
      <c r="B48" s="6" t="s">
        <v>144</v>
      </c>
      <c r="C48" s="176">
        <f>D9+D20+D32+D43</f>
        <v>60</v>
      </c>
      <c r="D48" s="176"/>
      <c r="E48" s="177"/>
      <c r="I48" s="29"/>
      <c r="J48" s="29"/>
      <c r="K48" s="29"/>
      <c r="L48" s="29"/>
      <c r="M48" s="29"/>
      <c r="N48" s="29"/>
      <c r="O48" s="99"/>
    </row>
    <row r="49" spans="1:15" ht="16.5" customHeight="1" thickBot="1" x14ac:dyDescent="0.3">
      <c r="A49" s="171"/>
      <c r="B49" s="7" t="s">
        <v>116</v>
      </c>
      <c r="C49" s="178">
        <v>0</v>
      </c>
      <c r="D49" s="178"/>
      <c r="E49" s="179"/>
      <c r="I49" s="29"/>
      <c r="J49" s="29"/>
      <c r="K49" s="29"/>
      <c r="L49" s="29"/>
      <c r="M49" s="29"/>
      <c r="N49" s="29"/>
      <c r="O49" s="99"/>
    </row>
    <row r="50" spans="1:15" x14ac:dyDescent="0.25">
      <c r="A50" s="172"/>
      <c r="B50" s="180" t="s">
        <v>145</v>
      </c>
      <c r="C50" s="182">
        <f>C44+C33+C21+C10</f>
        <v>63014.699000000008</v>
      </c>
      <c r="D50" s="183"/>
      <c r="E50" s="184"/>
      <c r="G50" s="27"/>
      <c r="I50" s="29"/>
      <c r="J50" s="29"/>
      <c r="K50" s="29"/>
      <c r="L50" s="29"/>
      <c r="M50" s="29"/>
      <c r="N50" s="29"/>
      <c r="O50" s="99"/>
    </row>
    <row r="51" spans="1:15" ht="15.75" thickBot="1" x14ac:dyDescent="0.3">
      <c r="A51" s="172"/>
      <c r="B51" s="181"/>
      <c r="C51" s="185"/>
      <c r="D51" s="186"/>
      <c r="E51" s="187"/>
      <c r="H51" s="1"/>
      <c r="I51" s="1"/>
      <c r="J51" s="1"/>
      <c r="K51" s="1"/>
      <c r="L51" s="1"/>
      <c r="M51" s="1"/>
      <c r="N51" s="1"/>
      <c r="O51" s="100"/>
    </row>
    <row r="52" spans="1:15" x14ac:dyDescent="0.25">
      <c r="A52" s="172"/>
      <c r="B52" s="124" t="s">
        <v>23</v>
      </c>
      <c r="C52" s="188">
        <v>0.05</v>
      </c>
      <c r="D52" s="188"/>
      <c r="E52" s="125">
        <f>C50*C52</f>
        <v>3150.7349500000005</v>
      </c>
      <c r="F52" s="169" t="s">
        <v>152</v>
      </c>
      <c r="G52" s="169"/>
      <c r="I52" s="29"/>
    </row>
    <row r="53" spans="1:15" x14ac:dyDescent="0.25">
      <c r="A53" s="172"/>
      <c r="B53" s="189" t="s">
        <v>154</v>
      </c>
      <c r="C53" s="190">
        <f>C50-E52</f>
        <v>59863.96405000001</v>
      </c>
      <c r="D53" s="190"/>
      <c r="E53" s="190"/>
      <c r="F53" s="169"/>
      <c r="G53" s="169"/>
      <c r="I53" s="29"/>
    </row>
    <row r="54" spans="1:15" ht="15.75" thickBot="1" x14ac:dyDescent="0.3">
      <c r="A54" s="173"/>
      <c r="B54" s="189"/>
      <c r="C54" s="190"/>
      <c r="D54" s="190"/>
      <c r="E54" s="190"/>
      <c r="F54" s="169"/>
      <c r="G54" s="169"/>
    </row>
    <row r="55" spans="1:15" x14ac:dyDescent="0.25">
      <c r="A55" s="2"/>
      <c r="B55" s="103"/>
      <c r="C55" s="93"/>
      <c r="D55" s="93"/>
      <c r="E55" s="93"/>
    </row>
    <row r="56" spans="1:15" ht="15" customHeight="1" thickBot="1" x14ac:dyDescent="0.3">
      <c r="A56" s="2"/>
      <c r="B56" s="101"/>
      <c r="C56" s="97"/>
      <c r="D56" s="97"/>
      <c r="E56" s="97"/>
    </row>
    <row r="57" spans="1:15" ht="15" customHeight="1" x14ac:dyDescent="0.25">
      <c r="A57" s="170" t="s">
        <v>21</v>
      </c>
      <c r="B57" s="8" t="s">
        <v>19</v>
      </c>
      <c r="C57" s="10">
        <v>0.7</v>
      </c>
      <c r="D57" s="192">
        <f>C53*C57</f>
        <v>41904.774835000004</v>
      </c>
      <c r="E57" s="193"/>
    </row>
    <row r="58" spans="1:15" x14ac:dyDescent="0.25">
      <c r="A58" s="171"/>
      <c r="B58" s="197" t="s">
        <v>153</v>
      </c>
      <c r="C58" s="198"/>
      <c r="D58" s="199">
        <f>C50-D57</f>
        <v>21109.924165000004</v>
      </c>
      <c r="E58" s="200"/>
    </row>
    <row r="59" spans="1:15" ht="15.75" thickBot="1" x14ac:dyDescent="0.3">
      <c r="A59" s="171"/>
      <c r="B59" s="126"/>
      <c r="C59" s="11"/>
      <c r="D59" s="11"/>
      <c r="E59" s="12"/>
    </row>
    <row r="60" spans="1:15" x14ac:dyDescent="0.25">
      <c r="A60" s="171"/>
      <c r="B60" s="8" t="s">
        <v>20</v>
      </c>
      <c r="C60" s="201" t="s">
        <v>151</v>
      </c>
      <c r="D60" s="201"/>
      <c r="E60" s="202"/>
    </row>
    <row r="61" spans="1:15" ht="15.75" thickBot="1" x14ac:dyDescent="0.3">
      <c r="A61" s="171"/>
      <c r="B61" s="6"/>
      <c r="C61" s="194">
        <f>C50</f>
        <v>63014.699000000008</v>
      </c>
      <c r="D61" s="194"/>
      <c r="E61" s="152">
        <v>2</v>
      </c>
    </row>
    <row r="62" spans="1:15" ht="15.75" thickBot="1" x14ac:dyDescent="0.3">
      <c r="A62" s="191"/>
      <c r="B62" s="127"/>
      <c r="C62" s="195">
        <f>C61/E61</f>
        <v>31507.349500000004</v>
      </c>
      <c r="D62" s="196"/>
      <c r="E62" s="153" t="s">
        <v>18</v>
      </c>
    </row>
    <row r="63" spans="1:15" ht="18.75" customHeight="1" x14ac:dyDescent="0.3">
      <c r="A63" s="2"/>
      <c r="B63" s="135"/>
      <c r="C63" s="97"/>
      <c r="D63" s="97"/>
      <c r="E63" s="97"/>
    </row>
    <row r="64" spans="1:15" ht="15" customHeight="1" x14ac:dyDescent="0.3">
      <c r="A64" s="2"/>
      <c r="B64" s="135"/>
      <c r="C64" s="97"/>
      <c r="D64" s="97"/>
      <c r="E64" s="97"/>
    </row>
    <row r="65" spans="1:7" x14ac:dyDescent="0.25">
      <c r="A65" s="2"/>
      <c r="B65" s="29"/>
      <c r="C65" s="136"/>
      <c r="D65" s="136"/>
      <c r="E65" s="134"/>
      <c r="F65" s="112"/>
      <c r="G65" s="112"/>
    </row>
    <row r="66" spans="1:7" ht="15" customHeight="1" x14ac:dyDescent="0.25">
      <c r="A66" s="2"/>
      <c r="B66" s="137"/>
      <c r="C66" s="138"/>
      <c r="D66" s="138"/>
      <c r="E66" s="138"/>
      <c r="F66" s="112"/>
      <c r="G66" s="112"/>
    </row>
    <row r="67" spans="1:7" ht="15" customHeight="1" x14ac:dyDescent="0.25">
      <c r="A67" s="2"/>
      <c r="B67" s="137"/>
      <c r="C67" s="138"/>
      <c r="D67" s="138"/>
      <c r="E67" s="138"/>
      <c r="F67" s="112"/>
      <c r="G67" s="112"/>
    </row>
    <row r="68" spans="1:7" ht="15" customHeight="1" x14ac:dyDescent="0.3">
      <c r="B68" s="4"/>
      <c r="C68" s="3"/>
      <c r="D68" s="3"/>
      <c r="E68" s="3"/>
    </row>
    <row r="69" spans="1:7" ht="15" customHeight="1" x14ac:dyDescent="0.25">
      <c r="A69" s="2"/>
      <c r="B69" s="1"/>
    </row>
    <row r="70" spans="1:7" x14ac:dyDescent="0.25">
      <c r="A70" s="2"/>
      <c r="B70" s="29"/>
      <c r="C70" s="120"/>
      <c r="D70" s="102"/>
      <c r="E70" s="102"/>
    </row>
    <row r="71" spans="1:7" x14ac:dyDescent="0.25">
      <c r="A71" s="2"/>
      <c r="C71" s="112"/>
      <c r="D71" s="112"/>
      <c r="E71" s="112"/>
    </row>
    <row r="72" spans="1:7" x14ac:dyDescent="0.25">
      <c r="A72" s="2"/>
    </row>
    <row r="73" spans="1:7" x14ac:dyDescent="0.25">
      <c r="A73" s="2"/>
      <c r="B73" s="29"/>
      <c r="C73" s="112"/>
      <c r="D73" s="112"/>
      <c r="E73" s="112"/>
    </row>
    <row r="74" spans="1:7" x14ac:dyDescent="0.25">
      <c r="A74" s="2"/>
      <c r="C74" s="140"/>
      <c r="D74" s="140"/>
      <c r="E74" s="133"/>
    </row>
    <row r="75" spans="1:7" x14ac:dyDescent="0.25">
      <c r="A75" s="2"/>
      <c r="C75" s="139"/>
      <c r="D75" s="139"/>
      <c r="E75" s="1"/>
    </row>
  </sheetData>
  <mergeCells count="37">
    <mergeCell ref="A57:A62"/>
    <mergeCell ref="D57:E57"/>
    <mergeCell ref="C61:D61"/>
    <mergeCell ref="C62:D62"/>
    <mergeCell ref="B58:C58"/>
    <mergeCell ref="D58:E58"/>
    <mergeCell ref="C60:E60"/>
    <mergeCell ref="A13:A21"/>
    <mergeCell ref="C21:E21"/>
    <mergeCell ref="A47:A54"/>
    <mergeCell ref="C47:E47"/>
    <mergeCell ref="C48:E48"/>
    <mergeCell ref="C49:E49"/>
    <mergeCell ref="B50:B51"/>
    <mergeCell ref="C50:E51"/>
    <mergeCell ref="C52:D52"/>
    <mergeCell ref="B53:B54"/>
    <mergeCell ref="C53:E54"/>
    <mergeCell ref="F52:G54"/>
    <mergeCell ref="A36:A44"/>
    <mergeCell ref="C44:E44"/>
    <mergeCell ref="A24:A33"/>
    <mergeCell ref="C33:E33"/>
    <mergeCell ref="B1:E1"/>
    <mergeCell ref="G1:H1"/>
    <mergeCell ref="G12:H12"/>
    <mergeCell ref="C10:E10"/>
    <mergeCell ref="A2:A10"/>
    <mergeCell ref="J1:M1"/>
    <mergeCell ref="G24:H24"/>
    <mergeCell ref="G35:H35"/>
    <mergeCell ref="G36:H36"/>
    <mergeCell ref="G13:H13"/>
    <mergeCell ref="G23:H23"/>
    <mergeCell ref="J5:K5"/>
    <mergeCell ref="J6:K6"/>
    <mergeCell ref="J7:L7"/>
  </mergeCells>
  <pageMargins left="0.7" right="0.7" top="0.75" bottom="0.75" header="0.3" footer="0.3"/>
  <pageSetup paperSize="9" orientation="portrait" r:id="rId1"/>
  <ignoredErrors>
    <ignoredError sqref="M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F6D7C-8B2A-4437-8CE4-29854E7F85C5}">
  <dimension ref="A1:K57"/>
  <sheetViews>
    <sheetView workbookViewId="0">
      <selection activeCell="I19" sqref="I19"/>
    </sheetView>
  </sheetViews>
  <sheetFormatPr defaultRowHeight="15" x14ac:dyDescent="0.25"/>
  <cols>
    <col min="2" max="2" width="21" customWidth="1"/>
    <col min="3" max="3" width="17.5703125" customWidth="1"/>
    <col min="4" max="4" width="15.140625" customWidth="1"/>
    <col min="5" max="5" width="25.140625" customWidth="1"/>
    <col min="7" max="7" width="9" bestFit="1" customWidth="1"/>
    <col min="8" max="8" width="20.28515625" customWidth="1"/>
    <col min="9" max="9" width="10.7109375" bestFit="1" customWidth="1"/>
    <col min="11" max="11" width="10.7109375" bestFit="1" customWidth="1"/>
  </cols>
  <sheetData>
    <row r="1" spans="1:11" x14ac:dyDescent="0.25">
      <c r="A1" s="276" t="s">
        <v>104</v>
      </c>
      <c r="B1" s="279" t="s">
        <v>24</v>
      </c>
      <c r="C1" s="281" t="s">
        <v>9</v>
      </c>
      <c r="D1" s="283" t="s">
        <v>25</v>
      </c>
      <c r="E1" s="283" t="s">
        <v>12</v>
      </c>
    </row>
    <row r="2" spans="1:11" ht="15.75" thickBot="1" x14ac:dyDescent="0.3">
      <c r="A2" s="277"/>
      <c r="B2" s="280"/>
      <c r="C2" s="282"/>
      <c r="D2" s="284"/>
      <c r="E2" s="284"/>
    </row>
    <row r="3" spans="1:11" x14ac:dyDescent="0.25">
      <c r="A3" s="277"/>
      <c r="B3" s="23" t="s">
        <v>3</v>
      </c>
      <c r="C3" s="24">
        <v>1800</v>
      </c>
      <c r="D3" s="25" t="s">
        <v>15</v>
      </c>
      <c r="E3" s="285" t="s">
        <v>5</v>
      </c>
    </row>
    <row r="4" spans="1:11" x14ac:dyDescent="0.25">
      <c r="A4" s="277"/>
      <c r="B4" s="23"/>
      <c r="C4" s="24"/>
      <c r="D4" s="25"/>
      <c r="E4" s="285"/>
    </row>
    <row r="5" spans="1:11" x14ac:dyDescent="0.25">
      <c r="A5" s="277"/>
      <c r="B5" s="23"/>
      <c r="C5" s="24"/>
      <c r="D5" s="25"/>
      <c r="E5" s="285"/>
    </row>
    <row r="6" spans="1:11" x14ac:dyDescent="0.25">
      <c r="A6" s="277"/>
      <c r="B6" s="23"/>
      <c r="C6" s="24"/>
      <c r="D6" s="25"/>
      <c r="E6" s="285"/>
    </row>
    <row r="7" spans="1:11" x14ac:dyDescent="0.25">
      <c r="A7" s="277"/>
      <c r="B7" s="23"/>
      <c r="C7" s="24"/>
      <c r="D7" s="25"/>
      <c r="E7" s="285"/>
    </row>
    <row r="8" spans="1:11" x14ac:dyDescent="0.25">
      <c r="A8" s="277"/>
      <c r="B8" s="23"/>
      <c r="C8" s="24"/>
      <c r="D8" s="25"/>
      <c r="E8" s="285"/>
    </row>
    <row r="9" spans="1:11" x14ac:dyDescent="0.25">
      <c r="A9" s="277"/>
      <c r="B9" s="23"/>
      <c r="C9" s="24"/>
      <c r="D9" s="25"/>
      <c r="E9" s="285"/>
    </row>
    <row r="10" spans="1:11" x14ac:dyDescent="0.25">
      <c r="A10" s="277"/>
      <c r="B10" s="6"/>
      <c r="C10" s="14">
        <v>1300</v>
      </c>
      <c r="D10" s="18" t="s">
        <v>13</v>
      </c>
      <c r="E10" s="286"/>
    </row>
    <row r="11" spans="1:11" x14ac:dyDescent="0.25">
      <c r="A11" s="277"/>
      <c r="B11" s="16" t="s">
        <v>4</v>
      </c>
      <c r="C11" s="19">
        <f>D11*671</f>
        <v>671</v>
      </c>
      <c r="D11" s="13">
        <v>1</v>
      </c>
      <c r="E11" s="177" t="s">
        <v>6</v>
      </c>
      <c r="G11" s="287" t="s">
        <v>106</v>
      </c>
      <c r="H11" s="287"/>
      <c r="I11" s="287"/>
      <c r="J11" s="287"/>
      <c r="K11" s="287"/>
    </row>
    <row r="12" spans="1:11" ht="15.75" thickBot="1" x14ac:dyDescent="0.3">
      <c r="A12" s="277"/>
      <c r="B12" s="6" t="s">
        <v>7</v>
      </c>
      <c r="C12" s="14">
        <f>D12*671</f>
        <v>1342</v>
      </c>
      <c r="D12" s="13">
        <v>2</v>
      </c>
      <c r="E12" s="177"/>
      <c r="G12" s="287"/>
      <c r="H12" s="287"/>
      <c r="I12" s="287"/>
      <c r="J12" s="287"/>
      <c r="K12" s="287"/>
    </row>
    <row r="13" spans="1:11" ht="15.75" thickBot="1" x14ac:dyDescent="0.3">
      <c r="A13" s="277"/>
      <c r="B13" s="6"/>
      <c r="C13" s="5"/>
      <c r="D13" s="5"/>
      <c r="E13" s="15"/>
      <c r="G13" s="255" t="s">
        <v>34</v>
      </c>
      <c r="H13" s="255"/>
      <c r="I13" s="39">
        <v>1800</v>
      </c>
      <c r="J13" s="31">
        <v>0.15</v>
      </c>
      <c r="K13" s="38">
        <f>(I13*J13)+I13</f>
        <v>2070</v>
      </c>
    </row>
    <row r="14" spans="1:11" ht="15.75" thickBot="1" x14ac:dyDescent="0.3">
      <c r="A14" s="277"/>
      <c r="B14" s="288" t="s">
        <v>8</v>
      </c>
      <c r="C14" s="289" t="s">
        <v>10</v>
      </c>
      <c r="D14" s="289" t="s">
        <v>25</v>
      </c>
      <c r="E14" s="290" t="s">
        <v>12</v>
      </c>
      <c r="G14" s="255" t="s">
        <v>33</v>
      </c>
      <c r="H14" s="255"/>
      <c r="I14" s="39">
        <v>1300</v>
      </c>
      <c r="J14" s="31">
        <v>0.15</v>
      </c>
      <c r="K14" s="38">
        <f>(I14*J14)+I14</f>
        <v>1495</v>
      </c>
    </row>
    <row r="15" spans="1:11" ht="15.75" thickBot="1" x14ac:dyDescent="0.3">
      <c r="A15" s="277"/>
      <c r="B15" s="288"/>
      <c r="C15" s="289"/>
      <c r="D15" s="289"/>
      <c r="E15" s="290"/>
      <c r="G15" s="255" t="s">
        <v>0</v>
      </c>
      <c r="H15" s="255"/>
      <c r="I15" s="39">
        <v>671</v>
      </c>
      <c r="J15" s="13">
        <v>2</v>
      </c>
      <c r="K15" s="38">
        <f>J15*I15</f>
        <v>1342</v>
      </c>
    </row>
    <row r="16" spans="1:11" ht="15.75" thickBot="1" x14ac:dyDescent="0.3">
      <c r="A16" s="277"/>
      <c r="B16" s="16" t="s">
        <v>4</v>
      </c>
      <c r="C16" s="19">
        <f>D16*450</f>
        <v>450</v>
      </c>
      <c r="D16" s="13">
        <v>1</v>
      </c>
      <c r="E16" s="253" t="s">
        <v>11</v>
      </c>
      <c r="G16" s="255" t="s">
        <v>100</v>
      </c>
      <c r="H16" s="255"/>
      <c r="I16" s="39">
        <v>671</v>
      </c>
      <c r="J16" s="13">
        <v>2</v>
      </c>
      <c r="K16" s="38">
        <f>J16*I16</f>
        <v>1342</v>
      </c>
    </row>
    <row r="17" spans="1:11" ht="15.75" thickBot="1" x14ac:dyDescent="0.3">
      <c r="A17" s="278"/>
      <c r="B17" s="20" t="s">
        <v>7</v>
      </c>
      <c r="C17" s="21">
        <f>D17*450</f>
        <v>900</v>
      </c>
      <c r="D17" s="22">
        <v>2</v>
      </c>
      <c r="E17" s="254"/>
      <c r="G17" s="255" t="s">
        <v>99</v>
      </c>
      <c r="H17" s="255"/>
      <c r="I17" s="39">
        <v>671</v>
      </c>
      <c r="J17" s="13">
        <v>8</v>
      </c>
      <c r="K17" s="38">
        <f>J17*I17</f>
        <v>5368</v>
      </c>
    </row>
    <row r="18" spans="1:11" ht="15.75" thickBot="1" x14ac:dyDescent="0.3"/>
    <row r="19" spans="1:11" ht="15.75" thickBot="1" x14ac:dyDescent="0.3">
      <c r="A19" s="256" t="s">
        <v>105</v>
      </c>
      <c r="B19" s="259" t="s">
        <v>39</v>
      </c>
      <c r="C19" s="260"/>
      <c r="D19" s="260"/>
      <c r="E19" s="28" t="s">
        <v>26</v>
      </c>
      <c r="F19" s="261" t="s">
        <v>36</v>
      </c>
      <c r="G19" s="262"/>
      <c r="H19" s="263"/>
      <c r="I19" s="27"/>
      <c r="J19" s="29"/>
      <c r="K19" s="27"/>
    </row>
    <row r="20" spans="1:11" x14ac:dyDescent="0.25">
      <c r="A20" s="257"/>
      <c r="B20" s="264" t="s">
        <v>101</v>
      </c>
      <c r="C20" s="265"/>
      <c r="D20" s="266"/>
      <c r="E20" s="35">
        <f>K17</f>
        <v>5368</v>
      </c>
      <c r="F20" s="267" t="s">
        <v>40</v>
      </c>
      <c r="G20" s="268"/>
      <c r="H20" s="269"/>
    </row>
    <row r="21" spans="1:11" x14ac:dyDescent="0.25">
      <c r="A21" s="257"/>
      <c r="B21" s="270" t="s">
        <v>27</v>
      </c>
      <c r="C21" s="271"/>
      <c r="D21" s="272"/>
      <c r="E21" s="36">
        <f>K16</f>
        <v>1342</v>
      </c>
      <c r="F21" s="273" t="s">
        <v>102</v>
      </c>
      <c r="G21" s="274"/>
      <c r="H21" s="275"/>
    </row>
    <row r="22" spans="1:11" ht="15.75" thickBot="1" x14ac:dyDescent="0.3">
      <c r="A22" s="257"/>
      <c r="B22" s="235" t="s">
        <v>28</v>
      </c>
      <c r="C22" s="236"/>
      <c r="D22" s="237"/>
      <c r="E22" s="37">
        <f>K15</f>
        <v>1342</v>
      </c>
      <c r="F22" s="238" t="s">
        <v>37</v>
      </c>
      <c r="G22" s="239"/>
      <c r="H22" s="240"/>
    </row>
    <row r="23" spans="1:11" x14ac:dyDescent="0.25">
      <c r="A23" s="257"/>
      <c r="B23" s="241" t="s">
        <v>14</v>
      </c>
      <c r="C23" s="8">
        <v>1</v>
      </c>
      <c r="D23" s="32" t="s">
        <v>29</v>
      </c>
      <c r="E23" s="35">
        <f>K13</f>
        <v>2070</v>
      </c>
      <c r="F23" s="244" t="s">
        <v>38</v>
      </c>
      <c r="G23" s="245"/>
      <c r="H23" s="246"/>
    </row>
    <row r="24" spans="1:11" x14ac:dyDescent="0.25">
      <c r="A24" s="257"/>
      <c r="B24" s="242"/>
      <c r="C24" s="16">
        <v>1</v>
      </c>
      <c r="D24" s="33" t="s">
        <v>30</v>
      </c>
      <c r="E24" s="36">
        <f>K14</f>
        <v>1495</v>
      </c>
      <c r="F24" s="247"/>
      <c r="G24" s="176"/>
      <c r="H24" s="177"/>
    </row>
    <row r="25" spans="1:11" x14ac:dyDescent="0.25">
      <c r="A25" s="257"/>
      <c r="B25" s="242"/>
      <c r="C25" s="16">
        <v>1</v>
      </c>
      <c r="D25" s="33" t="s">
        <v>31</v>
      </c>
      <c r="E25" s="36">
        <f>K14</f>
        <v>1495</v>
      </c>
      <c r="F25" s="247"/>
      <c r="G25" s="176"/>
      <c r="H25" s="177"/>
    </row>
    <row r="26" spans="1:11" x14ac:dyDescent="0.25">
      <c r="A26" s="257"/>
      <c r="B26" s="242"/>
      <c r="C26" s="16">
        <v>1</v>
      </c>
      <c r="D26" s="33" t="s">
        <v>43</v>
      </c>
      <c r="E26" s="36">
        <f>K14</f>
        <v>1495</v>
      </c>
      <c r="F26" s="247"/>
      <c r="G26" s="176"/>
      <c r="H26" s="177"/>
    </row>
    <row r="27" spans="1:11" ht="15.75" thickBot="1" x14ac:dyDescent="0.3">
      <c r="A27" s="257"/>
      <c r="B27" s="243"/>
      <c r="C27" s="30">
        <v>1</v>
      </c>
      <c r="D27" s="34" t="s">
        <v>32</v>
      </c>
      <c r="E27" s="37">
        <f>K13</f>
        <v>2070</v>
      </c>
      <c r="F27" s="248"/>
      <c r="G27" s="178"/>
      <c r="H27" s="179"/>
    </row>
    <row r="28" spans="1:11" x14ac:dyDescent="0.25">
      <c r="A28" s="257"/>
      <c r="B28" s="249" t="s">
        <v>35</v>
      </c>
      <c r="C28" s="180"/>
      <c r="D28" s="180"/>
      <c r="E28" s="251">
        <f>SUM(E20:E27)</f>
        <v>16677</v>
      </c>
      <c r="H28" s="95"/>
    </row>
    <row r="29" spans="1:11" ht="15.75" thickBot="1" x14ac:dyDescent="0.3">
      <c r="A29" s="258"/>
      <c r="B29" s="250"/>
      <c r="C29" s="181"/>
      <c r="D29" s="181"/>
      <c r="E29" s="252"/>
      <c r="F29" s="11"/>
      <c r="G29" s="11"/>
      <c r="H29" s="12"/>
    </row>
    <row r="30" spans="1:11" ht="15.75" thickBot="1" x14ac:dyDescent="0.3"/>
    <row r="31" spans="1:11" x14ac:dyDescent="0.25">
      <c r="B31" s="8" t="s">
        <v>41</v>
      </c>
      <c r="C31" s="10">
        <v>0.7</v>
      </c>
      <c r="D31" s="192">
        <f>E28*C31</f>
        <v>11673.9</v>
      </c>
      <c r="E31" s="193"/>
    </row>
    <row r="32" spans="1:11" ht="15.75" thickBot="1" x14ac:dyDescent="0.3">
      <c r="B32" s="7"/>
      <c r="C32" s="221" t="s">
        <v>42</v>
      </c>
      <c r="D32" s="221"/>
      <c r="E32" s="222"/>
    </row>
    <row r="33" spans="2:6" ht="15.75" thickBot="1" x14ac:dyDescent="0.3"/>
    <row r="34" spans="2:6" x14ac:dyDescent="0.25">
      <c r="B34" s="223" t="s">
        <v>58</v>
      </c>
      <c r="C34" s="226" t="s">
        <v>48</v>
      </c>
      <c r="D34" s="229" t="s">
        <v>49</v>
      </c>
      <c r="E34" s="232" t="s">
        <v>50</v>
      </c>
    </row>
    <row r="35" spans="2:6" x14ac:dyDescent="0.25">
      <c r="B35" s="224"/>
      <c r="C35" s="227"/>
      <c r="D35" s="230"/>
      <c r="E35" s="233"/>
    </row>
    <row r="36" spans="2:6" ht="17.25" thickBot="1" x14ac:dyDescent="0.35">
      <c r="B36" s="225"/>
      <c r="C36" s="228"/>
      <c r="D36" s="231"/>
      <c r="E36" s="234"/>
      <c r="F36" s="40"/>
    </row>
    <row r="37" spans="2:6" ht="16.5" x14ac:dyDescent="0.3">
      <c r="B37" s="46" t="s">
        <v>44</v>
      </c>
      <c r="C37" s="47" t="e">
        <f>#REF!</f>
        <v>#REF!</v>
      </c>
      <c r="D37" s="47">
        <v>4</v>
      </c>
      <c r="E37" s="47" t="e">
        <f>C37*D37</f>
        <v>#REF!</v>
      </c>
      <c r="F37" s="40"/>
    </row>
    <row r="38" spans="2:6" ht="16.5" x14ac:dyDescent="0.3">
      <c r="B38" s="45" t="s">
        <v>45</v>
      </c>
      <c r="C38" s="44" t="e">
        <f>#REF!</f>
        <v>#REF!</v>
      </c>
      <c r="D38" s="44">
        <v>2</v>
      </c>
      <c r="E38" s="44" t="e">
        <f t="shared" ref="E38:E42" si="0">C38*D38</f>
        <v>#REF!</v>
      </c>
      <c r="F38" s="40"/>
    </row>
    <row r="39" spans="2:6" ht="16.5" x14ac:dyDescent="0.3">
      <c r="B39" s="43" t="s">
        <v>46</v>
      </c>
      <c r="C39" s="44" t="e">
        <f>#REF!</f>
        <v>#REF!</v>
      </c>
      <c r="D39" s="44">
        <v>4</v>
      </c>
      <c r="E39" s="44" t="e">
        <f t="shared" si="0"/>
        <v>#REF!</v>
      </c>
      <c r="F39" s="40"/>
    </row>
    <row r="40" spans="2:6" ht="16.5" x14ac:dyDescent="0.3">
      <c r="B40" s="43" t="s">
        <v>47</v>
      </c>
      <c r="C40" s="44" t="e">
        <f>#REF!</f>
        <v>#REF!</v>
      </c>
      <c r="D40" s="44">
        <v>3</v>
      </c>
      <c r="E40" s="44" t="e">
        <f t="shared" si="0"/>
        <v>#REF!</v>
      </c>
      <c r="F40" s="40"/>
    </row>
    <row r="41" spans="2:6" ht="16.5" x14ac:dyDescent="0.3">
      <c r="B41" s="43" t="s">
        <v>16</v>
      </c>
      <c r="C41" s="44" t="e">
        <f>#REF!</f>
        <v>#REF!</v>
      </c>
      <c r="D41" s="44">
        <v>2</v>
      </c>
      <c r="E41" s="44" t="e">
        <f t="shared" si="0"/>
        <v>#REF!</v>
      </c>
      <c r="F41" s="40"/>
    </row>
    <row r="42" spans="2:6" ht="17.25" thickBot="1" x14ac:dyDescent="0.35">
      <c r="B42" s="43" t="s">
        <v>17</v>
      </c>
      <c r="C42" s="44" t="e">
        <f>#REF!</f>
        <v>#REF!</v>
      </c>
      <c r="D42" s="44">
        <v>3</v>
      </c>
      <c r="E42" s="48" t="e">
        <f t="shared" si="0"/>
        <v>#REF!</v>
      </c>
      <c r="F42" s="40"/>
    </row>
    <row r="43" spans="2:6" ht="17.25" thickBot="1" x14ac:dyDescent="0.3">
      <c r="B43" s="5"/>
      <c r="C43" s="204" t="s">
        <v>53</v>
      </c>
      <c r="D43" s="212"/>
      <c r="E43" s="42" t="e">
        <f>SUM(E37:E42)</f>
        <v>#REF!</v>
      </c>
    </row>
    <row r="44" spans="2:6" ht="17.25" thickBot="1" x14ac:dyDescent="0.35">
      <c r="B44" s="5"/>
      <c r="C44" s="213" t="s">
        <v>52</v>
      </c>
      <c r="D44" s="214"/>
      <c r="E44" s="42" t="e">
        <f>E43/30</f>
        <v>#REF!</v>
      </c>
    </row>
    <row r="46" spans="2:6" ht="16.5" x14ac:dyDescent="0.3">
      <c r="B46" s="41" t="s">
        <v>51</v>
      </c>
      <c r="C46" s="40"/>
      <c r="D46" s="40"/>
      <c r="E46" s="40"/>
      <c r="F46" s="40"/>
    </row>
    <row r="47" spans="2:6" ht="16.5" x14ac:dyDescent="0.3">
      <c r="B47" s="41" t="e">
        <f>#REF!+#REF!+#REF!+#REF!+#REF!+#REF!</f>
        <v>#REF!</v>
      </c>
      <c r="C47" s="40"/>
      <c r="D47" s="40"/>
      <c r="E47" s="40"/>
      <c r="F47" s="40"/>
    </row>
    <row r="48" spans="2:6" ht="17.25" thickBot="1" x14ac:dyDescent="0.35">
      <c r="B48" s="40"/>
      <c r="C48" s="40"/>
      <c r="D48" s="40"/>
      <c r="E48" s="40"/>
      <c r="F48" s="40"/>
    </row>
    <row r="49" spans="1:9" x14ac:dyDescent="0.25">
      <c r="B49" s="215" t="s">
        <v>57</v>
      </c>
      <c r="C49" s="218" t="s">
        <v>44</v>
      </c>
      <c r="D49" s="203" t="s">
        <v>45</v>
      </c>
      <c r="E49" s="203" t="s">
        <v>46</v>
      </c>
      <c r="F49" s="203" t="s">
        <v>47</v>
      </c>
      <c r="G49" s="206" t="s">
        <v>16</v>
      </c>
      <c r="H49" s="203" t="s">
        <v>56</v>
      </c>
      <c r="I49" s="209" t="s">
        <v>55</v>
      </c>
    </row>
    <row r="50" spans="1:9" x14ac:dyDescent="0.25">
      <c r="B50" s="216"/>
      <c r="C50" s="219"/>
      <c r="D50" s="204"/>
      <c r="E50" s="204"/>
      <c r="F50" s="204"/>
      <c r="G50" s="207"/>
      <c r="H50" s="204"/>
      <c r="I50" s="210"/>
    </row>
    <row r="51" spans="1:9" ht="15.75" thickBot="1" x14ac:dyDescent="0.3">
      <c r="B51" s="217"/>
      <c r="C51" s="220"/>
      <c r="D51" s="205"/>
      <c r="E51" s="205"/>
      <c r="F51" s="205"/>
      <c r="G51" s="208"/>
      <c r="H51" s="205"/>
      <c r="I51" s="211"/>
    </row>
    <row r="52" spans="1:9" ht="16.5" x14ac:dyDescent="0.3">
      <c r="A52" s="40">
        <v>1</v>
      </c>
      <c r="B52" s="46" t="s">
        <v>60</v>
      </c>
      <c r="C52" s="47">
        <v>2</v>
      </c>
      <c r="D52" s="47">
        <v>2</v>
      </c>
      <c r="E52" s="47">
        <v>2</v>
      </c>
      <c r="F52" s="47">
        <v>3</v>
      </c>
      <c r="G52" s="49">
        <v>0</v>
      </c>
      <c r="H52" s="47">
        <v>2</v>
      </c>
      <c r="I52" s="56">
        <f>SUM(C52:H52)</f>
        <v>11</v>
      </c>
    </row>
    <row r="53" spans="1:9" ht="16.5" x14ac:dyDescent="0.3">
      <c r="A53" s="40">
        <v>2</v>
      </c>
      <c r="B53" s="46" t="s">
        <v>61</v>
      </c>
      <c r="C53" s="44">
        <v>2</v>
      </c>
      <c r="D53" s="44">
        <v>2</v>
      </c>
      <c r="E53" s="44">
        <v>2</v>
      </c>
      <c r="F53" s="44">
        <v>3</v>
      </c>
      <c r="G53" s="50">
        <v>0</v>
      </c>
      <c r="H53" s="44">
        <v>2</v>
      </c>
      <c r="I53" s="56">
        <f>SUM(C53:H53)</f>
        <v>11</v>
      </c>
    </row>
    <row r="54" spans="1:9" ht="16.5" x14ac:dyDescent="0.3">
      <c r="A54" s="40">
        <v>3</v>
      </c>
      <c r="B54" s="46" t="s">
        <v>62</v>
      </c>
      <c r="C54" s="44">
        <v>1</v>
      </c>
      <c r="D54" s="44">
        <v>3</v>
      </c>
      <c r="E54" s="44">
        <v>2</v>
      </c>
      <c r="F54" s="44">
        <v>3</v>
      </c>
      <c r="G54" s="50">
        <v>0</v>
      </c>
      <c r="H54" s="44">
        <v>1</v>
      </c>
      <c r="I54" s="56">
        <f>SUM(C54:H54)</f>
        <v>10</v>
      </c>
    </row>
    <row r="55" spans="1:9" ht="16.5" x14ac:dyDescent="0.3">
      <c r="A55" s="40">
        <v>4</v>
      </c>
      <c r="B55" s="46" t="s">
        <v>63</v>
      </c>
      <c r="C55" s="44">
        <v>0</v>
      </c>
      <c r="D55" s="44">
        <v>3</v>
      </c>
      <c r="E55" s="44">
        <v>1</v>
      </c>
      <c r="F55" s="44">
        <v>4</v>
      </c>
      <c r="G55" s="50">
        <v>1</v>
      </c>
      <c r="H55" s="44">
        <v>1</v>
      </c>
      <c r="I55" s="56">
        <f>SUM(C55:H55)</f>
        <v>10</v>
      </c>
    </row>
    <row r="56" spans="1:9" ht="17.25" thickBot="1" x14ac:dyDescent="0.35">
      <c r="A56" s="40">
        <v>5</v>
      </c>
      <c r="B56" s="46" t="s">
        <v>64</v>
      </c>
      <c r="C56" s="48">
        <v>0</v>
      </c>
      <c r="D56" s="48">
        <v>1</v>
      </c>
      <c r="E56" s="48">
        <v>1</v>
      </c>
      <c r="F56" s="48">
        <v>4</v>
      </c>
      <c r="G56" s="51">
        <v>1</v>
      </c>
      <c r="H56" s="48">
        <v>1</v>
      </c>
      <c r="I56" s="57">
        <f>SUM(C56:H56)</f>
        <v>8</v>
      </c>
    </row>
    <row r="57" spans="1:9" ht="15.75" thickBot="1" x14ac:dyDescent="0.3">
      <c r="B57" s="53" t="s">
        <v>54</v>
      </c>
      <c r="C57" s="54">
        <f>SUM(C52:C56)</f>
        <v>5</v>
      </c>
      <c r="D57" s="55">
        <f t="shared" ref="D57:G57" si="1">SUM(D52:D56)</f>
        <v>11</v>
      </c>
      <c r="E57" s="55">
        <f t="shared" si="1"/>
        <v>8</v>
      </c>
      <c r="F57" s="55">
        <f t="shared" si="1"/>
        <v>17</v>
      </c>
      <c r="G57" s="52">
        <f t="shared" si="1"/>
        <v>2</v>
      </c>
      <c r="H57" s="52">
        <f>SUM(H52:H56)</f>
        <v>7</v>
      </c>
      <c r="I57" s="58">
        <f>SUM(I52:I56)</f>
        <v>50</v>
      </c>
    </row>
  </sheetData>
  <mergeCells count="47">
    <mergeCell ref="G11:K12"/>
    <mergeCell ref="G13:H13"/>
    <mergeCell ref="B14:B15"/>
    <mergeCell ref="C14:C15"/>
    <mergeCell ref="D14:D15"/>
    <mergeCell ref="E14:E15"/>
    <mergeCell ref="G14:H14"/>
    <mergeCell ref="G15:H15"/>
    <mergeCell ref="E11:E12"/>
    <mergeCell ref="E16:E17"/>
    <mergeCell ref="G16:H16"/>
    <mergeCell ref="G17:H17"/>
    <mergeCell ref="A19:A29"/>
    <mergeCell ref="B19:D19"/>
    <mergeCell ref="F19:H19"/>
    <mergeCell ref="B20:D20"/>
    <mergeCell ref="F20:H20"/>
    <mergeCell ref="B21:D21"/>
    <mergeCell ref="F21:H21"/>
    <mergeCell ref="A1:A17"/>
    <mergeCell ref="B1:B2"/>
    <mergeCell ref="C1:C2"/>
    <mergeCell ref="D1:D2"/>
    <mergeCell ref="E1:E2"/>
    <mergeCell ref="E3:E10"/>
    <mergeCell ref="B22:D22"/>
    <mergeCell ref="F22:H22"/>
    <mergeCell ref="B23:B27"/>
    <mergeCell ref="F23:H27"/>
    <mergeCell ref="B28:D29"/>
    <mergeCell ref="E28:E29"/>
    <mergeCell ref="B49:B51"/>
    <mergeCell ref="C49:C51"/>
    <mergeCell ref="D49:D51"/>
    <mergeCell ref="E49:E51"/>
    <mergeCell ref="D31:E31"/>
    <mergeCell ref="C32:E32"/>
    <mergeCell ref="B34:B36"/>
    <mergeCell ref="C34:C36"/>
    <mergeCell ref="D34:D36"/>
    <mergeCell ref="E34:E36"/>
    <mergeCell ref="F49:F51"/>
    <mergeCell ref="G49:G51"/>
    <mergeCell ref="H49:H51"/>
    <mergeCell ref="I49:I51"/>
    <mergeCell ref="C43:D43"/>
    <mergeCell ref="C44:D4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E4E97-AFB9-4A65-896B-DDB332DF6C05}">
  <dimension ref="A1:N49"/>
  <sheetViews>
    <sheetView topLeftCell="A11" workbookViewId="0">
      <selection activeCell="O20" sqref="O20"/>
    </sheetView>
  </sheetViews>
  <sheetFormatPr defaultRowHeight="15" x14ac:dyDescent="0.25"/>
  <cols>
    <col min="3" max="3" width="11.7109375" customWidth="1"/>
    <col min="4" max="4" width="9.28515625" customWidth="1"/>
    <col min="5" max="5" width="16.140625" customWidth="1"/>
    <col min="7" max="7" width="12.85546875" bestFit="1" customWidth="1"/>
    <col min="8" max="8" width="15.7109375" bestFit="1" customWidth="1"/>
  </cols>
  <sheetData>
    <row r="1" spans="1:14" ht="20.25" x14ac:dyDescent="0.25">
      <c r="A1" s="292" t="s">
        <v>103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</row>
    <row r="2" spans="1:14" ht="57" x14ac:dyDescent="0.25">
      <c r="A2" s="293" t="s">
        <v>59</v>
      </c>
      <c r="B2" s="293"/>
      <c r="C2" s="68" t="s">
        <v>80</v>
      </c>
      <c r="D2" s="294" t="s">
        <v>65</v>
      </c>
      <c r="E2" s="294"/>
      <c r="F2" s="69" t="s">
        <v>74</v>
      </c>
      <c r="G2" s="68" t="s">
        <v>86</v>
      </c>
      <c r="H2" s="70" t="s">
        <v>72</v>
      </c>
      <c r="I2" s="71" t="s">
        <v>73</v>
      </c>
      <c r="J2" s="72" t="s">
        <v>76</v>
      </c>
      <c r="K2" s="73" t="s">
        <v>82</v>
      </c>
      <c r="L2" s="73" t="s">
        <v>83</v>
      </c>
      <c r="M2" s="295" t="s">
        <v>84</v>
      </c>
      <c r="N2" s="295"/>
    </row>
    <row r="3" spans="1:14" ht="16.5" x14ac:dyDescent="0.3">
      <c r="A3" s="213" t="s">
        <v>68</v>
      </c>
      <c r="B3" s="213"/>
      <c r="C3" s="44"/>
      <c r="D3" s="219"/>
      <c r="E3" s="219"/>
      <c r="F3" s="74"/>
      <c r="G3" s="74"/>
      <c r="H3" s="75"/>
      <c r="I3" s="74"/>
      <c r="J3" s="74"/>
      <c r="K3" s="76"/>
      <c r="L3" s="74"/>
      <c r="M3" s="296"/>
      <c r="N3" s="296"/>
    </row>
    <row r="4" spans="1:14" ht="16.5" x14ac:dyDescent="0.25">
      <c r="A4" s="219" t="s">
        <v>66</v>
      </c>
      <c r="B4" s="219"/>
      <c r="C4" s="44"/>
      <c r="D4" s="219"/>
      <c r="E4" s="219"/>
      <c r="F4" s="74"/>
      <c r="G4" s="74"/>
      <c r="H4" s="79"/>
      <c r="I4" s="79"/>
      <c r="J4" s="79"/>
      <c r="K4" s="79"/>
      <c r="L4" s="76"/>
      <c r="M4" s="296"/>
      <c r="N4" s="296"/>
    </row>
    <row r="5" spans="1:14" ht="16.5" x14ac:dyDescent="0.25">
      <c r="A5" s="219" t="s">
        <v>88</v>
      </c>
      <c r="B5" s="219"/>
      <c r="C5" s="44"/>
      <c r="D5" s="219"/>
      <c r="E5" s="219"/>
      <c r="F5" s="74"/>
      <c r="G5" s="74"/>
      <c r="H5" s="79"/>
      <c r="I5" s="79"/>
      <c r="J5" s="79"/>
      <c r="K5" s="79"/>
      <c r="L5" s="76"/>
      <c r="M5" s="296"/>
      <c r="N5" s="296"/>
    </row>
    <row r="6" spans="1:14" ht="16.5" x14ac:dyDescent="0.25">
      <c r="A6" s="297" t="s">
        <v>66</v>
      </c>
      <c r="B6" s="298"/>
      <c r="C6" s="44"/>
      <c r="D6" s="219"/>
      <c r="E6" s="219"/>
      <c r="F6" s="78"/>
      <c r="G6" s="74"/>
      <c r="H6" s="79"/>
      <c r="I6" s="79"/>
      <c r="J6" s="79"/>
      <c r="K6" s="79"/>
      <c r="L6" s="76"/>
      <c r="M6" s="299"/>
      <c r="N6" s="300"/>
    </row>
    <row r="7" spans="1:14" ht="16.5" x14ac:dyDescent="0.25">
      <c r="A7" s="297" t="s">
        <v>90</v>
      </c>
      <c r="B7" s="298"/>
      <c r="C7" s="44"/>
      <c r="D7" s="219"/>
      <c r="E7" s="219"/>
      <c r="F7" s="78"/>
      <c r="G7" s="74"/>
      <c r="H7" s="79"/>
      <c r="I7" s="79"/>
      <c r="J7" s="79"/>
      <c r="K7" s="79"/>
      <c r="L7" s="76"/>
      <c r="M7" s="299"/>
      <c r="N7" s="300"/>
    </row>
    <row r="8" spans="1:14" ht="16.5" x14ac:dyDescent="0.25">
      <c r="A8" s="219" t="s">
        <v>67</v>
      </c>
      <c r="B8" s="219"/>
      <c r="C8" s="44"/>
      <c r="D8" s="219"/>
      <c r="E8" s="219"/>
      <c r="F8" s="74"/>
      <c r="G8" s="74"/>
      <c r="H8" s="79"/>
      <c r="I8" s="79"/>
      <c r="J8" s="79"/>
      <c r="K8" s="79"/>
      <c r="L8" s="76"/>
      <c r="M8" s="296"/>
      <c r="N8" s="296"/>
    </row>
    <row r="9" spans="1:14" ht="16.5" x14ac:dyDescent="0.25">
      <c r="A9" s="219"/>
      <c r="B9" s="219"/>
      <c r="C9" s="44"/>
      <c r="D9" s="219"/>
      <c r="E9" s="219"/>
      <c r="F9" s="74"/>
      <c r="G9" s="74"/>
      <c r="H9" s="79"/>
      <c r="I9" s="79"/>
      <c r="J9" s="79"/>
      <c r="K9" s="79"/>
      <c r="L9" s="76"/>
      <c r="M9" s="296"/>
      <c r="N9" s="296"/>
    </row>
    <row r="10" spans="1:14" ht="16.5" x14ac:dyDescent="0.25">
      <c r="A10" s="297"/>
      <c r="B10" s="298"/>
      <c r="C10" s="44"/>
      <c r="D10" s="297"/>
      <c r="E10" s="298"/>
      <c r="F10" s="74"/>
      <c r="G10" s="74"/>
      <c r="H10" s="87"/>
      <c r="I10" s="86"/>
      <c r="J10" s="88"/>
      <c r="K10" s="90"/>
      <c r="L10" s="76"/>
      <c r="M10" s="299"/>
      <c r="N10" s="300"/>
    </row>
    <row r="11" spans="1:14" ht="16.5" x14ac:dyDescent="0.25">
      <c r="A11" s="219" t="s">
        <v>69</v>
      </c>
      <c r="B11" s="219"/>
      <c r="C11" s="44"/>
      <c r="D11" s="219"/>
      <c r="E11" s="219"/>
      <c r="F11" s="74"/>
      <c r="G11" s="74"/>
      <c r="H11" s="79"/>
      <c r="I11" s="78"/>
      <c r="J11" s="91"/>
      <c r="K11" s="89"/>
      <c r="L11" s="76"/>
      <c r="M11" s="296"/>
      <c r="N11" s="296"/>
    </row>
    <row r="12" spans="1:14" ht="16.5" x14ac:dyDescent="0.25">
      <c r="A12" s="212"/>
      <c r="B12" s="301"/>
      <c r="C12" s="44"/>
      <c r="D12" s="297"/>
      <c r="E12" s="298"/>
      <c r="F12" s="74"/>
      <c r="G12" s="74"/>
      <c r="H12" s="79"/>
      <c r="I12" s="78"/>
      <c r="J12" s="91"/>
      <c r="K12" s="89"/>
      <c r="L12" s="76"/>
      <c r="M12" s="299"/>
      <c r="N12" s="300"/>
    </row>
    <row r="13" spans="1:14" ht="16.5" x14ac:dyDescent="0.25">
      <c r="A13" s="302"/>
      <c r="B13" s="302"/>
      <c r="C13" s="44"/>
      <c r="D13" s="219"/>
      <c r="E13" s="219"/>
      <c r="F13" s="74"/>
      <c r="G13" s="74"/>
      <c r="H13" s="79"/>
      <c r="I13" s="78"/>
      <c r="J13" s="91"/>
      <c r="K13" s="89"/>
      <c r="L13" s="76"/>
      <c r="M13" s="296"/>
      <c r="N13" s="296"/>
    </row>
    <row r="14" spans="1:14" ht="16.5" x14ac:dyDescent="0.25">
      <c r="A14" s="297"/>
      <c r="B14" s="298"/>
      <c r="C14" s="44"/>
      <c r="D14" s="297"/>
      <c r="E14" s="298"/>
      <c r="F14" s="74"/>
      <c r="G14" s="74"/>
      <c r="H14" s="79"/>
      <c r="I14" s="78"/>
      <c r="J14" s="91"/>
      <c r="K14" s="89"/>
      <c r="L14" s="76"/>
      <c r="M14" s="299"/>
      <c r="N14" s="300"/>
    </row>
    <row r="15" spans="1:14" ht="16.5" x14ac:dyDescent="0.3">
      <c r="A15" s="213" t="s">
        <v>70</v>
      </c>
      <c r="B15" s="213"/>
      <c r="C15" s="44"/>
      <c r="D15" s="219"/>
      <c r="E15" s="219"/>
      <c r="F15" s="74"/>
      <c r="G15" s="74"/>
      <c r="H15" s="75"/>
      <c r="I15" s="77"/>
      <c r="J15" s="81"/>
      <c r="K15" s="76"/>
      <c r="L15" s="76"/>
      <c r="M15" s="296"/>
      <c r="N15" s="296"/>
    </row>
    <row r="16" spans="1:14" ht="16.5" x14ac:dyDescent="0.3">
      <c r="A16" s="214" t="s">
        <v>91</v>
      </c>
      <c r="B16" s="305"/>
      <c r="C16" s="44"/>
      <c r="D16" s="219"/>
      <c r="E16" s="219"/>
      <c r="F16" s="74"/>
      <c r="G16" s="74"/>
      <c r="H16" s="74"/>
      <c r="I16" s="74"/>
      <c r="J16" s="74"/>
      <c r="K16" s="76"/>
      <c r="L16" s="76"/>
      <c r="M16" s="299"/>
      <c r="N16" s="300"/>
    </row>
    <row r="17" spans="1:14" ht="16.5" x14ac:dyDescent="0.3">
      <c r="A17" s="213" t="s">
        <v>71</v>
      </c>
      <c r="B17" s="213"/>
      <c r="C17" s="44"/>
      <c r="D17" s="219"/>
      <c r="E17" s="219"/>
      <c r="F17" s="74"/>
      <c r="G17" s="74"/>
      <c r="H17" s="75"/>
      <c r="I17" s="74"/>
      <c r="J17" s="81"/>
      <c r="K17" s="89"/>
      <c r="L17" s="76"/>
      <c r="M17" s="296"/>
      <c r="N17" s="296"/>
    </row>
    <row r="18" spans="1:14" ht="16.5" x14ac:dyDescent="0.3">
      <c r="A18" s="213" t="s">
        <v>89</v>
      </c>
      <c r="B18" s="213"/>
      <c r="C18" s="44"/>
      <c r="D18" s="219"/>
      <c r="E18" s="219"/>
      <c r="F18" s="74"/>
      <c r="G18" s="74"/>
      <c r="H18" s="75"/>
      <c r="I18" s="74"/>
      <c r="J18" s="74"/>
      <c r="K18" s="89"/>
      <c r="L18" s="76"/>
      <c r="M18" s="296"/>
      <c r="N18" s="296"/>
    </row>
    <row r="19" spans="1:14" ht="17.25" thickBot="1" x14ac:dyDescent="0.35">
      <c r="A19" s="303" t="s">
        <v>54</v>
      </c>
      <c r="B19" s="303"/>
      <c r="C19" s="59">
        <f>SUM(C3:C18)</f>
        <v>0</v>
      </c>
      <c r="D19" s="304"/>
      <c r="E19" s="304"/>
      <c r="F19" s="59">
        <f>SUM(F3:F18)</f>
        <v>0</v>
      </c>
      <c r="G19" s="60"/>
      <c r="H19" s="60">
        <f>SUM(H3:H18)</f>
        <v>0</v>
      </c>
      <c r="I19" s="61"/>
      <c r="J19" s="62"/>
      <c r="K19" s="62"/>
      <c r="L19" s="62"/>
      <c r="M19" s="303"/>
      <c r="N19" s="303"/>
    </row>
    <row r="20" spans="1:14" ht="17.25" thickBot="1" x14ac:dyDescent="0.35">
      <c r="A20" s="309" t="s">
        <v>75</v>
      </c>
      <c r="B20" s="309"/>
      <c r="C20" s="310">
        <v>45095.8</v>
      </c>
      <c r="D20" s="310"/>
      <c r="E20" s="311" t="s">
        <v>78</v>
      </c>
      <c r="F20" s="311"/>
      <c r="G20" s="64">
        <f>C20-H19</f>
        <v>45095.8</v>
      </c>
      <c r="H20" s="65" t="s">
        <v>79</v>
      </c>
      <c r="I20" s="67" t="e">
        <f>H19/F19</f>
        <v>#DIV/0!</v>
      </c>
      <c r="J20" s="66" t="s">
        <v>81</v>
      </c>
      <c r="K20" s="40"/>
      <c r="L20" s="40"/>
      <c r="M20" s="40"/>
      <c r="N20" s="40"/>
    </row>
    <row r="22" spans="1:14" ht="16.5" x14ac:dyDescent="0.3">
      <c r="A22" s="312" t="s">
        <v>85</v>
      </c>
      <c r="B22" s="312"/>
      <c r="C22" s="312"/>
      <c r="D22" s="312"/>
      <c r="E22" s="312"/>
      <c r="F22" s="312"/>
      <c r="G22" s="312"/>
      <c r="H22" s="312"/>
      <c r="I22" s="312"/>
      <c r="J22" s="312"/>
      <c r="K22" s="312"/>
    </row>
    <row r="23" spans="1:14" ht="20.25" x14ac:dyDescent="0.25">
      <c r="A23" s="292" t="s">
        <v>103</v>
      </c>
      <c r="B23" s="292"/>
      <c r="C23" s="292"/>
      <c r="D23" s="292"/>
      <c r="E23" s="292"/>
      <c r="F23" s="292"/>
      <c r="G23" s="292"/>
      <c r="H23" s="63"/>
      <c r="I23" s="63"/>
      <c r="J23" s="63"/>
      <c r="K23" s="63"/>
    </row>
    <row r="24" spans="1:14" ht="54" x14ac:dyDescent="0.25">
      <c r="A24" s="293" t="s">
        <v>59</v>
      </c>
      <c r="B24" s="293"/>
      <c r="C24" s="68" t="s">
        <v>80</v>
      </c>
      <c r="D24" s="294" t="s">
        <v>65</v>
      </c>
      <c r="E24" s="294"/>
      <c r="F24" s="69" t="s">
        <v>74</v>
      </c>
      <c r="G24" s="69" t="s">
        <v>95</v>
      </c>
      <c r="H24" s="313" t="s">
        <v>87</v>
      </c>
      <c r="I24" s="313"/>
      <c r="J24" s="313"/>
      <c r="K24" s="313"/>
    </row>
    <row r="25" spans="1:14" ht="16.5" x14ac:dyDescent="0.3">
      <c r="A25" s="213"/>
      <c r="B25" s="213"/>
      <c r="C25" s="44"/>
      <c r="D25" s="306"/>
      <c r="E25" s="306"/>
      <c r="F25" s="74"/>
      <c r="G25" s="74" t="s">
        <v>96</v>
      </c>
      <c r="H25" s="307"/>
      <c r="I25" s="307"/>
      <c r="J25" s="307"/>
      <c r="K25" s="307"/>
    </row>
    <row r="26" spans="1:14" ht="16.5" x14ac:dyDescent="0.25">
      <c r="A26" s="219"/>
      <c r="B26" s="219"/>
      <c r="C26" s="44"/>
      <c r="D26" s="306"/>
      <c r="E26" s="306"/>
      <c r="F26" s="74"/>
      <c r="G26" s="74" t="s">
        <v>96</v>
      </c>
      <c r="H26" s="308"/>
      <c r="I26" s="308"/>
      <c r="J26" s="308"/>
      <c r="K26" s="308"/>
    </row>
    <row r="27" spans="1:14" ht="16.5" x14ac:dyDescent="0.25">
      <c r="A27" s="219"/>
      <c r="B27" s="219"/>
      <c r="C27" s="44"/>
      <c r="D27" s="306"/>
      <c r="E27" s="306"/>
      <c r="F27" s="74"/>
      <c r="G27" s="74" t="s">
        <v>96</v>
      </c>
      <c r="H27" s="308"/>
      <c r="I27" s="308"/>
      <c r="J27" s="308"/>
      <c r="K27" s="308"/>
    </row>
    <row r="28" spans="1:14" ht="16.5" x14ac:dyDescent="0.25">
      <c r="A28" s="297"/>
      <c r="B28" s="298"/>
      <c r="C28" s="44"/>
      <c r="D28" s="314"/>
      <c r="E28" s="315"/>
      <c r="F28" s="316"/>
      <c r="G28" s="74" t="s">
        <v>96</v>
      </c>
      <c r="H28" s="318"/>
      <c r="I28" s="319"/>
      <c r="J28" s="319"/>
      <c r="K28" s="320"/>
    </row>
    <row r="29" spans="1:14" ht="16.5" x14ac:dyDescent="0.25">
      <c r="A29" s="297"/>
      <c r="B29" s="298"/>
      <c r="C29" s="44"/>
      <c r="D29" s="314"/>
      <c r="E29" s="315"/>
      <c r="F29" s="317"/>
      <c r="G29" s="74" t="s">
        <v>96</v>
      </c>
      <c r="H29" s="318"/>
      <c r="I29" s="319"/>
      <c r="J29" s="319"/>
      <c r="K29" s="320"/>
    </row>
    <row r="30" spans="1:14" ht="16.5" x14ac:dyDescent="0.25">
      <c r="A30" s="219"/>
      <c r="B30" s="219"/>
      <c r="C30" s="44"/>
      <c r="D30" s="306"/>
      <c r="E30" s="306"/>
      <c r="F30" s="74"/>
      <c r="G30" s="74" t="s">
        <v>96</v>
      </c>
      <c r="H30" s="308"/>
      <c r="I30" s="308"/>
      <c r="J30" s="308"/>
      <c r="K30" s="308"/>
    </row>
    <row r="31" spans="1:14" ht="16.5" x14ac:dyDescent="0.25">
      <c r="A31" s="219"/>
      <c r="B31" s="219"/>
      <c r="C31" s="44"/>
      <c r="D31" s="306"/>
      <c r="E31" s="306"/>
      <c r="F31" s="74"/>
      <c r="G31" s="74" t="s">
        <v>96</v>
      </c>
      <c r="H31" s="308"/>
      <c r="I31" s="308"/>
      <c r="J31" s="308"/>
      <c r="K31" s="308"/>
    </row>
    <row r="32" spans="1:14" ht="16.5" x14ac:dyDescent="0.25">
      <c r="A32" s="219"/>
      <c r="B32" s="219"/>
      <c r="C32" s="44"/>
      <c r="D32" s="306"/>
      <c r="E32" s="306"/>
      <c r="F32" s="74"/>
      <c r="G32" s="74" t="s">
        <v>96</v>
      </c>
      <c r="H32" s="321"/>
      <c r="I32" s="321"/>
      <c r="J32" s="321"/>
      <c r="K32" s="321"/>
    </row>
    <row r="33" spans="1:11" ht="16.5" x14ac:dyDescent="0.25">
      <c r="A33" s="297"/>
      <c r="B33" s="298"/>
      <c r="C33" s="44"/>
      <c r="D33" s="314"/>
      <c r="E33" s="315"/>
      <c r="F33" s="74"/>
      <c r="G33" s="74"/>
      <c r="H33" s="318"/>
      <c r="I33" s="319"/>
      <c r="J33" s="319"/>
      <c r="K33" s="320"/>
    </row>
    <row r="34" spans="1:11" ht="16.5" x14ac:dyDescent="0.25">
      <c r="A34" s="302"/>
      <c r="B34" s="302"/>
      <c r="C34" s="44"/>
      <c r="D34" s="306"/>
      <c r="E34" s="306"/>
      <c r="F34" s="74"/>
      <c r="G34" s="74" t="s">
        <v>96</v>
      </c>
      <c r="H34" s="321"/>
      <c r="I34" s="321"/>
      <c r="J34" s="321"/>
      <c r="K34" s="321"/>
    </row>
    <row r="35" spans="1:11" ht="16.5" x14ac:dyDescent="0.25">
      <c r="A35" s="302"/>
      <c r="B35" s="302"/>
      <c r="C35" s="44"/>
      <c r="D35" s="306"/>
      <c r="E35" s="306"/>
      <c r="F35" s="74"/>
      <c r="G35" s="74" t="s">
        <v>96</v>
      </c>
      <c r="H35" s="321"/>
      <c r="I35" s="321"/>
      <c r="J35" s="321"/>
      <c r="K35" s="321"/>
    </row>
    <row r="36" spans="1:11" ht="16.5" x14ac:dyDescent="0.3">
      <c r="A36" s="213"/>
      <c r="B36" s="213"/>
      <c r="C36" s="44"/>
      <c r="D36" s="306"/>
      <c r="E36" s="306"/>
      <c r="F36" s="80"/>
      <c r="G36" s="74" t="s">
        <v>96</v>
      </c>
      <c r="H36" s="321"/>
      <c r="I36" s="321"/>
      <c r="J36" s="321"/>
      <c r="K36" s="321"/>
    </row>
    <row r="37" spans="1:11" ht="16.5" x14ac:dyDescent="0.3">
      <c r="A37" s="214"/>
      <c r="B37" s="305"/>
      <c r="C37" s="44"/>
      <c r="D37" s="314"/>
      <c r="E37" s="315"/>
      <c r="F37" s="80"/>
      <c r="G37" s="74" t="s">
        <v>96</v>
      </c>
      <c r="H37" s="318"/>
      <c r="I37" s="319"/>
      <c r="J37" s="319"/>
      <c r="K37" s="320"/>
    </row>
    <row r="38" spans="1:11" ht="16.5" x14ac:dyDescent="0.3">
      <c r="A38" s="213"/>
      <c r="B38" s="213"/>
      <c r="C38" s="44"/>
      <c r="D38" s="306"/>
      <c r="E38" s="306"/>
      <c r="F38" s="74"/>
      <c r="G38" s="74" t="s">
        <v>96</v>
      </c>
      <c r="H38" s="321"/>
      <c r="I38" s="321"/>
      <c r="J38" s="321"/>
      <c r="K38" s="321"/>
    </row>
    <row r="39" spans="1:11" ht="17.25" thickBot="1" x14ac:dyDescent="0.35">
      <c r="A39" s="325"/>
      <c r="B39" s="325"/>
      <c r="C39" s="48"/>
      <c r="D39" s="316"/>
      <c r="E39" s="316"/>
      <c r="F39" s="82"/>
      <c r="G39" s="82" t="s">
        <v>96</v>
      </c>
      <c r="H39" s="321"/>
      <c r="I39" s="321"/>
      <c r="J39" s="321"/>
      <c r="K39" s="321"/>
    </row>
    <row r="40" spans="1:11" ht="17.25" thickBot="1" x14ac:dyDescent="0.3">
      <c r="A40" s="326" t="s">
        <v>54</v>
      </c>
      <c r="B40" s="327"/>
      <c r="C40" s="83">
        <f>SUM(C25:C39)</f>
        <v>0</v>
      </c>
      <c r="D40" s="328"/>
      <c r="E40" s="328"/>
      <c r="F40" s="83">
        <f>SUM(F25:F39)</f>
        <v>0</v>
      </c>
      <c r="G40" s="84"/>
      <c r="H40" s="329"/>
      <c r="I40" s="329"/>
      <c r="J40" s="329"/>
      <c r="K40" s="329"/>
    </row>
    <row r="42" spans="1:11" ht="15.75" thickBot="1" x14ac:dyDescent="0.3"/>
    <row r="43" spans="1:11" ht="25.5" x14ac:dyDescent="0.25">
      <c r="A43" s="322" t="s">
        <v>92</v>
      </c>
      <c r="B43" s="323"/>
      <c r="C43" s="324" t="s">
        <v>93</v>
      </c>
      <c r="D43" s="324"/>
      <c r="E43" s="92" t="s">
        <v>94</v>
      </c>
      <c r="G43" s="291" t="s">
        <v>97</v>
      </c>
      <c r="H43" s="291"/>
    </row>
    <row r="44" spans="1:11" ht="16.5" x14ac:dyDescent="0.3">
      <c r="A44" s="213"/>
      <c r="B44" s="213"/>
      <c r="C44" s="213" t="e">
        <f>#REF!</f>
        <v>#REF!</v>
      </c>
      <c r="D44" s="213"/>
      <c r="E44" s="44" t="e">
        <f>#REF!</f>
        <v>#REF!</v>
      </c>
      <c r="G44" t="s">
        <v>98</v>
      </c>
      <c r="H44" s="93" t="e">
        <f>#REF!+#REF!+#REF!+#REF!+'01_Phase'!H19</f>
        <v>#REF!</v>
      </c>
    </row>
    <row r="45" spans="1:11" ht="16.5" x14ac:dyDescent="0.25">
      <c r="A45" s="219"/>
      <c r="B45" s="219"/>
      <c r="C45" s="219" t="e">
        <f>#REF!</f>
        <v>#REF!</v>
      </c>
      <c r="D45" s="219"/>
      <c r="E45" s="44" t="e">
        <f>#REF!</f>
        <v>#REF!</v>
      </c>
    </row>
    <row r="46" spans="1:11" ht="16.5" x14ac:dyDescent="0.3">
      <c r="A46" s="219"/>
      <c r="B46" s="219"/>
      <c r="C46" s="213" t="e">
        <f>#REF!</f>
        <v>#REF!</v>
      </c>
      <c r="D46" s="213"/>
      <c r="E46" s="44" t="e">
        <f>#REF!</f>
        <v>#REF!</v>
      </c>
    </row>
    <row r="47" spans="1:11" ht="16.5" x14ac:dyDescent="0.3">
      <c r="A47" s="219"/>
      <c r="B47" s="219"/>
      <c r="C47" s="213" t="e">
        <f>#REF!</f>
        <v>#REF!</v>
      </c>
      <c r="D47" s="213"/>
      <c r="E47" s="44" t="e">
        <f>#REF!</f>
        <v>#REF!</v>
      </c>
    </row>
    <row r="48" spans="1:11" ht="17.25" thickBot="1" x14ac:dyDescent="0.35">
      <c r="A48" s="330"/>
      <c r="B48" s="330"/>
      <c r="C48" s="325">
        <v>0</v>
      </c>
      <c r="D48" s="325"/>
      <c r="E48" s="48"/>
    </row>
    <row r="49" spans="1:5" ht="15.75" thickBot="1" x14ac:dyDescent="0.3">
      <c r="A49" s="331" t="s">
        <v>77</v>
      </c>
      <c r="B49" s="332"/>
      <c r="C49" s="332" t="e">
        <f>SUM(C44:D48)</f>
        <v>#REF!</v>
      </c>
      <c r="D49" s="332"/>
      <c r="E49" s="85" t="e">
        <f>SUM(E44:E48)</f>
        <v>#REF!</v>
      </c>
    </row>
  </sheetData>
  <mergeCells count="127"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M14:N14"/>
    <mergeCell ref="M16:N16"/>
    <mergeCell ref="A33:B33"/>
    <mergeCell ref="D33:E33"/>
    <mergeCell ref="H33:K33"/>
    <mergeCell ref="A43:B43"/>
    <mergeCell ref="C43:D43"/>
    <mergeCell ref="A44:B44"/>
    <mergeCell ref="C44:D44"/>
    <mergeCell ref="A14:B14"/>
    <mergeCell ref="D14:E14"/>
    <mergeCell ref="A39:B39"/>
    <mergeCell ref="D39:E39"/>
    <mergeCell ref="H39:K39"/>
    <mergeCell ref="A40:B40"/>
    <mergeCell ref="D40:E40"/>
    <mergeCell ref="H40:K40"/>
    <mergeCell ref="A37:B37"/>
    <mergeCell ref="D37:E37"/>
    <mergeCell ref="H37:K37"/>
    <mergeCell ref="A38:B38"/>
    <mergeCell ref="D38:E38"/>
    <mergeCell ref="H38:K38"/>
    <mergeCell ref="A35:B35"/>
    <mergeCell ref="D35:E35"/>
    <mergeCell ref="H35:K35"/>
    <mergeCell ref="A36:B36"/>
    <mergeCell ref="D36:E36"/>
    <mergeCell ref="H36:K36"/>
    <mergeCell ref="A32:B32"/>
    <mergeCell ref="D32:E32"/>
    <mergeCell ref="H32:K32"/>
    <mergeCell ref="A34:B34"/>
    <mergeCell ref="D34:E34"/>
    <mergeCell ref="H34:K34"/>
    <mergeCell ref="A30:B30"/>
    <mergeCell ref="D30:E30"/>
    <mergeCell ref="H30:K30"/>
    <mergeCell ref="A31:B31"/>
    <mergeCell ref="D31:E31"/>
    <mergeCell ref="H31:K31"/>
    <mergeCell ref="A27:B27"/>
    <mergeCell ref="D27:E27"/>
    <mergeCell ref="H27:K27"/>
    <mergeCell ref="A28:B28"/>
    <mergeCell ref="D28:E28"/>
    <mergeCell ref="F28:F29"/>
    <mergeCell ref="H28:K28"/>
    <mergeCell ref="A29:B29"/>
    <mergeCell ref="D29:E29"/>
    <mergeCell ref="H29:K29"/>
    <mergeCell ref="A25:B25"/>
    <mergeCell ref="D25:E25"/>
    <mergeCell ref="H25:K25"/>
    <mergeCell ref="A26:B26"/>
    <mergeCell ref="D26:E26"/>
    <mergeCell ref="H26:K26"/>
    <mergeCell ref="A20:B20"/>
    <mergeCell ref="C20:D20"/>
    <mergeCell ref="E20:F20"/>
    <mergeCell ref="A22:K22"/>
    <mergeCell ref="A23:G23"/>
    <mergeCell ref="A24:B24"/>
    <mergeCell ref="D24:E24"/>
    <mergeCell ref="H24:K24"/>
    <mergeCell ref="A18:B18"/>
    <mergeCell ref="D18:E18"/>
    <mergeCell ref="M18:N18"/>
    <mergeCell ref="A19:B19"/>
    <mergeCell ref="D19:E19"/>
    <mergeCell ref="M19:N19"/>
    <mergeCell ref="A15:B15"/>
    <mergeCell ref="D15:E15"/>
    <mergeCell ref="M15:N15"/>
    <mergeCell ref="A16:B16"/>
    <mergeCell ref="D16:E16"/>
    <mergeCell ref="A17:B17"/>
    <mergeCell ref="D17:E17"/>
    <mergeCell ref="M17:N17"/>
    <mergeCell ref="M11:N11"/>
    <mergeCell ref="A12:B12"/>
    <mergeCell ref="D12:E12"/>
    <mergeCell ref="A13:B13"/>
    <mergeCell ref="D13:E13"/>
    <mergeCell ref="M13:N13"/>
    <mergeCell ref="M8:N8"/>
    <mergeCell ref="A9:B9"/>
    <mergeCell ref="D9:E9"/>
    <mergeCell ref="M9:N9"/>
    <mergeCell ref="A10:B10"/>
    <mergeCell ref="D10:E10"/>
    <mergeCell ref="M10:N10"/>
    <mergeCell ref="M12:N12"/>
    <mergeCell ref="G43:H43"/>
    <mergeCell ref="A1:N1"/>
    <mergeCell ref="A2:B2"/>
    <mergeCell ref="D2:E2"/>
    <mergeCell ref="M2:N2"/>
    <mergeCell ref="A3:B3"/>
    <mergeCell ref="D3:E3"/>
    <mergeCell ref="M3:N3"/>
    <mergeCell ref="A6:B6"/>
    <mergeCell ref="D6:E6"/>
    <mergeCell ref="A7:B7"/>
    <mergeCell ref="D7:E7"/>
    <mergeCell ref="A8:B8"/>
    <mergeCell ref="D8:E8"/>
    <mergeCell ref="A4:B4"/>
    <mergeCell ref="D4:E4"/>
    <mergeCell ref="M4:N4"/>
    <mergeCell ref="A5:B5"/>
    <mergeCell ref="D5:E5"/>
    <mergeCell ref="M5:N5"/>
    <mergeCell ref="M6:N6"/>
    <mergeCell ref="M7:N7"/>
    <mergeCell ref="A11:B11"/>
    <mergeCell ref="D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Proposal</vt:lpstr>
      <vt:lpstr>Sheet1</vt:lpstr>
      <vt:lpstr>01_Phase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Hannes Gouws</cp:lastModifiedBy>
  <dcterms:created xsi:type="dcterms:W3CDTF">2023-02-07T12:15:39Z</dcterms:created>
  <dcterms:modified xsi:type="dcterms:W3CDTF">2024-07-10T07:35:30Z</dcterms:modified>
</cp:coreProperties>
</file>