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Acoarch\Office Rendering\"/>
    </mc:Choice>
  </mc:AlternateContent>
  <xr:revisionPtr revIDLastSave="0" documentId="13_ncr:1_{CC65A258-6A93-4B1D-8FD5-6FA07965F049}" xr6:coauthVersionLast="47" xr6:coauthVersionMax="47" xr10:uidLastSave="{00000000-0000-0000-0000-000000000000}"/>
  <bookViews>
    <workbookView xWindow="-28515" yWindow="750" windowWidth="25815" windowHeight="14595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3" i="2" l="1"/>
  <c r="O46" i="2"/>
  <c r="O47" i="2"/>
  <c r="N46" i="2"/>
  <c r="N47" i="2"/>
  <c r="O70" i="2"/>
  <c r="O73" i="2"/>
  <c r="O72" i="2"/>
  <c r="O71" i="2"/>
  <c r="J71" i="2"/>
  <c r="J72" i="2"/>
  <c r="J73" i="2"/>
  <c r="L103" i="2"/>
  <c r="N103" i="2" s="1"/>
  <c r="O103" i="2" s="1"/>
  <c r="N101" i="2"/>
  <c r="O101" i="2" s="1"/>
  <c r="N97" i="2"/>
  <c r="N98" i="2"/>
  <c r="L95" i="2"/>
  <c r="N95" i="2" s="1"/>
  <c r="L96" i="2"/>
  <c r="N96" i="2" s="1"/>
  <c r="L97" i="2"/>
  <c r="L98" i="2"/>
  <c r="L99" i="2"/>
  <c r="N99" i="2" s="1"/>
  <c r="L100" i="2"/>
  <c r="N100" i="2" s="1"/>
  <c r="L101" i="2"/>
  <c r="L102" i="2"/>
  <c r="N102" i="2" s="1"/>
  <c r="O102" i="2" s="1"/>
  <c r="J86" i="2"/>
  <c r="K86" i="2" s="1"/>
  <c r="I86" i="2"/>
  <c r="H86" i="2"/>
  <c r="G86" i="2"/>
  <c r="M26" i="2"/>
  <c r="U26" i="2" s="1"/>
  <c r="I21" i="2"/>
  <c r="H70" i="2" s="1"/>
  <c r="I20" i="2"/>
  <c r="H69" i="2" s="1"/>
  <c r="I19" i="2"/>
  <c r="I18" i="2"/>
  <c r="H67" i="2" s="1"/>
  <c r="I17" i="2"/>
  <c r="H66" i="2" s="1"/>
  <c r="I16" i="2"/>
  <c r="H65" i="2" s="1"/>
  <c r="I15" i="2"/>
  <c r="H64" i="2" s="1"/>
  <c r="L94" i="2"/>
  <c r="N94" i="2" s="1"/>
  <c r="O94" i="2" s="1"/>
  <c r="L108" i="2"/>
  <c r="P6" i="2"/>
  <c r="P5" i="2"/>
  <c r="P4" i="2"/>
  <c r="N78" i="2"/>
  <c r="N79" i="2"/>
  <c r="N80" i="2"/>
  <c r="N81" i="2"/>
  <c r="N82" i="2"/>
  <c r="N83" i="2"/>
  <c r="N84" i="2"/>
  <c r="N85" i="2"/>
  <c r="N77" i="2"/>
  <c r="N65" i="2"/>
  <c r="N66" i="2"/>
  <c r="N67" i="2"/>
  <c r="N68" i="2"/>
  <c r="N69" i="2"/>
  <c r="N70" i="2"/>
  <c r="N71" i="2"/>
  <c r="N72" i="2"/>
  <c r="N73" i="2"/>
  <c r="N64" i="2"/>
  <c r="J78" i="2"/>
  <c r="J79" i="2"/>
  <c r="J80" i="2"/>
  <c r="J81" i="2"/>
  <c r="J82" i="2"/>
  <c r="J83" i="2"/>
  <c r="J84" i="2"/>
  <c r="J85" i="2"/>
  <c r="J77" i="2"/>
  <c r="I78" i="2"/>
  <c r="I79" i="2"/>
  <c r="I80" i="2"/>
  <c r="I81" i="2"/>
  <c r="I82" i="2"/>
  <c r="I83" i="2"/>
  <c r="I84" i="2"/>
  <c r="I85" i="2"/>
  <c r="I77" i="2"/>
  <c r="J65" i="2"/>
  <c r="J66" i="2"/>
  <c r="J67" i="2"/>
  <c r="J68" i="2"/>
  <c r="J69" i="2"/>
  <c r="J70" i="2"/>
  <c r="N51" i="2"/>
  <c r="N52" i="2"/>
  <c r="N53" i="2"/>
  <c r="N54" i="2"/>
  <c r="N55" i="2"/>
  <c r="N56" i="2"/>
  <c r="N57" i="2"/>
  <c r="N58" i="2"/>
  <c r="N59" i="2"/>
  <c r="N50" i="2"/>
  <c r="N45" i="2"/>
  <c r="N44" i="2"/>
  <c r="I24" i="2"/>
  <c r="H73" i="2" s="1"/>
  <c r="H103" i="2" s="1"/>
  <c r="I23" i="2"/>
  <c r="H72" i="2" s="1"/>
  <c r="H102" i="2" s="1"/>
  <c r="I22" i="2"/>
  <c r="H71" i="2" s="1"/>
  <c r="H101" i="2" s="1"/>
  <c r="P13" i="2"/>
  <c r="T26" i="2"/>
  <c r="S26" i="2"/>
  <c r="O79" i="2"/>
  <c r="N17" i="1"/>
  <c r="P13" i="1"/>
  <c r="H85" i="2"/>
  <c r="G85" i="2"/>
  <c r="P12" i="2"/>
  <c r="K60" i="2"/>
  <c r="H83" i="2"/>
  <c r="H100" i="2" s="1"/>
  <c r="O84" i="2"/>
  <c r="G84" i="2"/>
  <c r="L69" i="2"/>
  <c r="J57" i="2"/>
  <c r="J56" i="2"/>
  <c r="J55" i="2"/>
  <c r="J54" i="2"/>
  <c r="J53" i="2"/>
  <c r="J52" i="2"/>
  <c r="J51" i="2"/>
  <c r="J50" i="2"/>
  <c r="I57" i="2"/>
  <c r="I56" i="2"/>
  <c r="I55" i="2"/>
  <c r="I54" i="2"/>
  <c r="I53" i="2"/>
  <c r="I52" i="2"/>
  <c r="I51" i="2"/>
  <c r="I50" i="2"/>
  <c r="G69" i="2"/>
  <c r="G99" i="2" s="1"/>
  <c r="P30" i="2"/>
  <c r="L63" i="2"/>
  <c r="L76" i="2" s="1"/>
  <c r="L68" i="2"/>
  <c r="L67" i="2"/>
  <c r="L66" i="2"/>
  <c r="L65" i="2"/>
  <c r="L64" i="2"/>
  <c r="I93" i="2"/>
  <c r="H93" i="2"/>
  <c r="O83" i="2"/>
  <c r="O82" i="2"/>
  <c r="O81" i="2"/>
  <c r="O57" i="2"/>
  <c r="O56" i="2"/>
  <c r="O55" i="2"/>
  <c r="O54" i="2"/>
  <c r="H56" i="2"/>
  <c r="P11" i="2"/>
  <c r="P10" i="2"/>
  <c r="H50" i="2"/>
  <c r="P9" i="2"/>
  <c r="P8" i="2"/>
  <c r="P7" i="2"/>
  <c r="H55" i="2"/>
  <c r="H82" i="2" s="1"/>
  <c r="H99" i="2" s="1"/>
  <c r="H54" i="2"/>
  <c r="H53" i="2"/>
  <c r="H80" i="2" s="1"/>
  <c r="H97" i="2" s="1"/>
  <c r="H52" i="2"/>
  <c r="H51" i="2"/>
  <c r="O53" i="2"/>
  <c r="O52" i="2"/>
  <c r="O51" i="2"/>
  <c r="O50" i="2"/>
  <c r="O80" i="2"/>
  <c r="O78" i="2"/>
  <c r="O77" i="2"/>
  <c r="H57" i="2" l="1"/>
  <c r="H84" i="2" s="1"/>
  <c r="N43" i="2"/>
  <c r="J87" i="2"/>
  <c r="L104" i="2"/>
  <c r="I87" i="2"/>
  <c r="O95" i="2"/>
  <c r="O100" i="2"/>
  <c r="O99" i="2"/>
  <c r="O98" i="2"/>
  <c r="O97" i="2"/>
  <c r="O96" i="2"/>
  <c r="S27" i="2"/>
  <c r="I106" i="2"/>
  <c r="N76" i="2"/>
  <c r="H68" i="2"/>
  <c r="N49" i="2"/>
  <c r="P26" i="2"/>
  <c r="S82" i="2" s="1"/>
  <c r="O85" i="2"/>
  <c r="O76" i="2" s="1"/>
  <c r="K85" i="2"/>
  <c r="I60" i="2"/>
  <c r="J60" i="2"/>
  <c r="S28" i="2"/>
  <c r="K84" i="2"/>
  <c r="K77" i="2"/>
  <c r="K78" i="2"/>
  <c r="K81" i="2"/>
  <c r="K83" i="2"/>
  <c r="K79" i="2"/>
  <c r="K80" i="2"/>
  <c r="K82" i="2"/>
  <c r="O49" i="2"/>
  <c r="O64" i="2"/>
  <c r="M76" i="2"/>
  <c r="M49" i="2"/>
  <c r="M42" i="2" s="1"/>
  <c r="H81" i="2"/>
  <c r="H98" i="2" s="1"/>
  <c r="P37" i="2"/>
  <c r="S37" i="2" s="1"/>
  <c r="I108" i="2" l="1"/>
  <c r="O108" i="2" s="1"/>
  <c r="S113" i="2"/>
  <c r="K87" i="2"/>
  <c r="J90" i="2" s="1"/>
  <c r="N90" i="2" s="1"/>
  <c r="O93" i="2"/>
  <c r="K106" i="2"/>
  <c r="O106" i="2" s="1"/>
  <c r="H78" i="2"/>
  <c r="H95" i="2" s="1"/>
  <c r="H77" i="2"/>
  <c r="H94" i="2" s="1"/>
  <c r="H79" i="2"/>
  <c r="H96" i="2" s="1"/>
  <c r="O90" i="2" l="1"/>
  <c r="O75" i="2" s="1"/>
  <c r="P89" i="2"/>
  <c r="P34" i="2" l="1"/>
  <c r="P29" i="2"/>
  <c r="P31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5" i="2" l="1"/>
  <c r="O44" i="2" l="1"/>
  <c r="N63" i="2"/>
  <c r="N42" i="2" s="1"/>
  <c r="S76" i="2" s="1"/>
  <c r="O65" i="2"/>
  <c r="O69" i="2"/>
  <c r="O68" i="2"/>
  <c r="O67" i="2"/>
  <c r="O66" i="2"/>
  <c r="O43" i="2" l="1"/>
  <c r="O63" i="2"/>
  <c r="O112" i="2" s="1"/>
  <c r="T113" i="2" s="1"/>
  <c r="U113" i="2" s="1"/>
  <c r="M63" i="2"/>
  <c r="O42" i="2" l="1"/>
  <c r="O109" i="2" s="1"/>
  <c r="F18" i="3" a="1"/>
  <c r="F18" i="3" s="1"/>
  <c r="F19" i="3" s="1"/>
  <c r="F20" i="3" s="1"/>
  <c r="T76" i="2"/>
  <c r="O115" i="2" l="1"/>
  <c r="T82" i="2"/>
  <c r="U82" i="2" s="1"/>
  <c r="F22" i="3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<sst xmlns="http://schemas.openxmlformats.org/spreadsheetml/2006/main" count="152" uniqueCount="124">
  <si>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</si>
  <si>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</si>
  <si>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</si>
  <si>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</si>
  <si>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</si>
  <si>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</si>
  <si>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</si>
  <si>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</si>
  <si>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</si>
  <si>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</si>
  <si>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</si>
  <si>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</si>
  <si>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</si>
  <si>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</si>
  <si>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</si>
  <si>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</si>
  <si>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</si>
  <si>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</si>
  <si>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</si>
  <si>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</si>
  <si>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</si>
  <si>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</si>
  <si>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</si>
  <si>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</si>
  <si>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</si>
  <si>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</si>
  <si>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</si>
  <si>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</si>
  <si>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</si>
  <si>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</si>
  <si>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</si>
  <si>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</si>
  <si>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</si>
  <si>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</si>
  <si>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</si>
  <si>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</si>
  <si>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</si>
  <si>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</si>
  <si>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</si>
  <si>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</si>
  <si>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</si>
  <si>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</si>
  <si>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</si>
  <si>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</si>
  <si>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</si>
  <si>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</si>
  <si>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</si>
  <si>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</si>
  <si>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Deadline</t>
  </si>
  <si>
    <t>Handover Date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</si>
  <si>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</si>
  <si>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</si>
  <si>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</si>
  <si>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</si>
  <si>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</si>
  <si>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</si>
  <si>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</si>
  <si>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</si>
  <si>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</si>
  <si>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</si>
  <si>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</si>
  <si>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</si>
  <si>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</si>
  <si>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</si>
  <si>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</si>
  <si>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</si>
  <si>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</si>
  <si>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</si>
  <si>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</si>
  <si>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</si>
  <si>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</si>
  <si>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</si>
  <si>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</si>
  <si>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</si>
  <si>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</si>
  <si>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</si>
  <si>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</si>
  <si>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</si>
  <si>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</si>
  <si>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</si>
  <si>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</si>
  <si>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</si>
  <si>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</si>
  <si>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</si>
  <si>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</si>
  <si>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</si>
  <si>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</si>
  <si>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</si>
  <si>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</si>
  <si>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</si>
  <si>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</si>
  <si>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</si>
  <si>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</si>
  <si>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</si>
  <si>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YES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</si>
  <si>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</si>
  <si>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</si>
  <si>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</si>
  <si>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</si>
  <si>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</si>
  <si>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</si>
  <si>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</si>
  <si>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</si>
  <si>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</si>
  <si>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</si>
  <si>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</si>
  <si>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</si>
  <si>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</si>
  <si>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</si>
  <si>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</si>
  <si>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Cost per render point</t>
  </si>
  <si>
    <t>Total Render Points</t>
  </si>
  <si>
    <t>DRAFT ANIMATION ROUNDS</t>
  </si>
  <si>
    <t>Segments Per Round</t>
  </si>
  <si>
    <t>Render points per segmant</t>
  </si>
  <si>
    <t xml:space="preserve">TOTAL </t>
  </si>
  <si>
    <t>Price per Animiation</t>
  </si>
  <si>
    <t>Reception</t>
  </si>
  <si>
    <t>Open Plan Office</t>
  </si>
  <si>
    <t>Clients Private Office 2</t>
  </si>
  <si>
    <t>Managers Office</t>
  </si>
  <si>
    <t>✓</t>
  </si>
  <si>
    <t>Converting Revit model for 3ds Max</t>
  </si>
  <si>
    <t>Clients Private Office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</si>
</sst>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4" xfId="0" applyNumberFormat="1" applyFont="1" applyBorder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0" fontId="17" fillId="5" borderId="57" xfId="0" applyFont="1" applyFill="1" applyBorder="1"/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0" fontId="15" fillId="5" borderId="58" xfId="0" applyFont="1" applyFill="1" applyBorder="1" applyAlignment="1">
      <alignment horizontal="center" vertical="center"/>
    </xf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11" borderId="0" xfId="0" applyFont="1" applyFill="1"/>
    <xf numFmtId="0" fontId="15" fillId="11" borderId="0" xfId="0" applyFont="1" applyFill="1" applyAlignment="1">
      <alignment horizontal="center" vertical="center"/>
    </xf>
    <xf numFmtId="164" fontId="11" fillId="11" borderId="0" xfId="0" applyNumberFormat="1" applyFont="1" applyFill="1"/>
    <xf numFmtId="0" fontId="2" fillId="0" borderId="0" xfId="0" applyFont="1" applyAlignment="1">
      <alignment vertical="center" wrapText="1"/>
    </xf>
    <xf numFmtId="0" fontId="2" fillId="11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2" fillId="14" borderId="0" xfId="0" applyFont="1" applyFill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1" xfId="0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2" fillId="11" borderId="0" xfId="0" applyFont="1" applyFill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11" borderId="0" xfId="0" applyFont="1" applyFill="1" applyAlignment="1">
      <alignment horizontal="center" wrapText="1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3" borderId="11" xfId="0" applyNumberFormat="1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6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C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18"/>
      <c r="B1" s="219"/>
      <c r="C1" s="219"/>
      <c r="D1" s="219"/>
      <c r="E1" s="220"/>
    </row>
    <row r="2" spans="1:22" x14ac:dyDescent="0.3">
      <c r="A2" s="221"/>
      <c r="B2" s="222"/>
      <c r="C2" s="222"/>
      <c r="D2" s="222"/>
      <c r="E2" s="223"/>
    </row>
    <row r="3" spans="1:22" x14ac:dyDescent="0.3">
      <c r="A3" s="221"/>
      <c r="B3" s="222"/>
      <c r="C3" s="222"/>
      <c r="D3" s="222"/>
      <c r="E3" s="223"/>
    </row>
    <row r="4" spans="1:22" x14ac:dyDescent="0.3">
      <c r="A4" s="221"/>
      <c r="B4" s="222"/>
      <c r="C4" s="222"/>
      <c r="D4" s="222"/>
      <c r="E4" s="223"/>
    </row>
    <row r="5" spans="1:22" x14ac:dyDescent="0.3">
      <c r="A5" s="221"/>
      <c r="B5" s="222"/>
      <c r="C5" s="222"/>
      <c r="D5" s="222"/>
      <c r="E5" s="223"/>
    </row>
    <row r="6" spans="1:22" x14ac:dyDescent="0.3">
      <c r="A6" s="221"/>
      <c r="B6" s="222"/>
      <c r="C6" s="222"/>
      <c r="D6" s="222"/>
      <c r="E6" s="223"/>
    </row>
    <row r="7" spans="1:22" x14ac:dyDescent="0.3">
      <c r="A7" s="221"/>
      <c r="B7" s="222"/>
      <c r="C7" s="222"/>
      <c r="D7" s="222"/>
      <c r="E7" s="223"/>
    </row>
    <row r="8" spans="1:22" x14ac:dyDescent="0.3">
      <c r="A8" s="221"/>
      <c r="B8" s="222"/>
      <c r="C8" s="222"/>
      <c r="D8" s="222"/>
      <c r="E8" s="223"/>
    </row>
    <row r="9" spans="1:22" x14ac:dyDescent="0.3">
      <c r="A9" s="221"/>
      <c r="B9" s="222"/>
      <c r="C9" s="222"/>
      <c r="D9" s="222"/>
      <c r="E9" s="223"/>
    </row>
    <row r="10" spans="1:22" ht="18" thickBot="1" x14ac:dyDescent="0.35">
      <c r="A10" s="224"/>
      <c r="B10" s="225"/>
      <c r="C10" s="225"/>
      <c r="D10" s="225"/>
      <c r="E10" s="226"/>
    </row>
    <row r="11" spans="1:22" ht="21" thickBot="1" x14ac:dyDescent="0.35">
      <c r="A11" s="237" t="s">
        <v>8</v>
      </c>
      <c r="B11" s="232"/>
      <c r="C11" s="232"/>
      <c r="D11" s="232"/>
      <c r="E11" s="233"/>
      <c r="M11" s="11"/>
      <c r="N11" s="231" t="s">
        <v>9</v>
      </c>
      <c r="O11" s="232"/>
      <c r="P11" s="232"/>
      <c r="Q11" s="232"/>
      <c r="R11" s="233"/>
    </row>
    <row r="12" spans="1:22" ht="18.75" customHeight="1" thickBot="1" x14ac:dyDescent="0.35">
      <c r="A12" s="4"/>
      <c r="B12" s="227" t="s">
        <v>1</v>
      </c>
      <c r="C12" s="228"/>
      <c r="D12" s="10" t="s">
        <v>0</v>
      </c>
      <c r="E12" s="238" t="s">
        <v>2</v>
      </c>
      <c r="F12" s="239"/>
      <c r="G12" s="240"/>
      <c r="H12" s="235" t="s">
        <v>12</v>
      </c>
      <c r="I12" s="236"/>
      <c r="J12" s="8"/>
      <c r="K12" s="9" t="s">
        <v>5</v>
      </c>
      <c r="N12" s="234" t="s">
        <v>10</v>
      </c>
      <c r="O12" s="210"/>
      <c r="P12" s="12" t="s">
        <v>13</v>
      </c>
      <c r="Q12" s="210" t="s">
        <v>11</v>
      </c>
      <c r="R12" s="210"/>
      <c r="S12" s="12" t="s">
        <v>14</v>
      </c>
      <c r="T12" s="210" t="s">
        <v>26</v>
      </c>
      <c r="U12" s="210"/>
      <c r="V12" s="13" t="s">
        <v>15</v>
      </c>
    </row>
    <row r="13" spans="1:22" ht="18" thickBot="1" x14ac:dyDescent="0.35">
      <c r="A13" s="5">
        <v>1</v>
      </c>
      <c r="B13" s="241" t="s">
        <v>6</v>
      </c>
      <c r="C13" s="241"/>
      <c r="D13" s="1" t="s">
        <v>3</v>
      </c>
      <c r="E13" s="6"/>
      <c r="F13" s="242">
        <v>40870</v>
      </c>
      <c r="G13" s="242"/>
      <c r="H13" s="7">
        <v>0.15</v>
      </c>
      <c r="I13" s="6">
        <f>F13*H13</f>
        <v>6130.5</v>
      </c>
      <c r="K13" s="6">
        <f>F13+I13</f>
        <v>47000.5</v>
      </c>
      <c r="M13" s="6"/>
      <c r="N13" s="211">
        <v>21</v>
      </c>
      <c r="O13" s="212"/>
      <c r="P13" s="14">
        <f>K13/N13</f>
        <v>2238.1190476190477</v>
      </c>
      <c r="Q13" s="212">
        <v>8</v>
      </c>
      <c r="R13" s="212"/>
      <c r="S13" s="14">
        <f>P13/Q13</f>
        <v>279.76488095238096</v>
      </c>
      <c r="T13" s="212">
        <v>2.4</v>
      </c>
      <c r="U13" s="213"/>
      <c r="V13" s="15">
        <f>S13*T13</f>
        <v>671.43571428571431</v>
      </c>
    </row>
    <row r="14" spans="1:22" ht="18" thickBot="1" x14ac:dyDescent="0.35">
      <c r="A14" s="5">
        <v>2</v>
      </c>
      <c r="B14" s="229" t="s">
        <v>7</v>
      </c>
      <c r="C14" s="229"/>
      <c r="D14" s="1" t="s">
        <v>3</v>
      </c>
      <c r="F14" s="230">
        <v>38000</v>
      </c>
      <c r="G14" s="230"/>
      <c r="H14" s="7">
        <v>0.15</v>
      </c>
      <c r="I14" s="6">
        <f>F14*H14</f>
        <v>5700</v>
      </c>
      <c r="K14" s="6">
        <f>F14+I14</f>
        <v>43700</v>
      </c>
      <c r="N14" s="214">
        <v>21</v>
      </c>
      <c r="O14" s="215"/>
      <c r="P14" s="14">
        <f>K14/N14</f>
        <v>2080.9523809523807</v>
      </c>
      <c r="Q14" s="216">
        <v>8</v>
      </c>
      <c r="R14" s="215"/>
      <c r="S14" s="14">
        <f>P14/Q14</f>
        <v>260.11904761904759</v>
      </c>
      <c r="T14" s="216">
        <v>2.4</v>
      </c>
      <c r="U14" s="217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07" t="s">
        <v>27</v>
      </c>
      <c r="O16" s="208"/>
      <c r="P16" s="209"/>
    </row>
    <row r="17" spans="1:17" ht="18" thickBot="1" x14ac:dyDescent="0.35">
      <c r="A17" s="5"/>
      <c r="N17" s="205">
        <f>V13*Q13</f>
        <v>5371.4857142857145</v>
      </c>
      <c r="O17" s="206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07" t="s">
        <v>27</v>
      </c>
      <c r="O20" s="208"/>
      <c r="P20" s="209"/>
    </row>
    <row r="21" spans="1:17" ht="18" thickBot="1" x14ac:dyDescent="0.35">
      <c r="A21" s="5"/>
      <c r="N21" s="205">
        <f>V14*Q14</f>
        <v>4994.2857142857138</v>
      </c>
      <c r="O21" s="206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7"/>
  <sheetViews>
    <sheetView tabSelected="1" topLeftCell="D41" zoomScale="60" zoomScaleNormal="60" workbookViewId="0">
      <selection activeCell="O75" activeCellId="1" sqref="O49:P49 O75:P75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329"/>
      <c r="B2" s="329"/>
      <c r="C2" s="329"/>
      <c r="D2" s="329"/>
      <c r="E2" s="329"/>
      <c r="H2" s="331" t="s">
        <v>32</v>
      </c>
      <c r="I2" s="331"/>
    </row>
    <row r="3" spans="1:21" ht="21" thickBot="1" x14ac:dyDescent="0.35">
      <c r="A3" s="329"/>
      <c r="B3" s="329"/>
      <c r="C3" s="329"/>
      <c r="D3" s="329"/>
      <c r="E3" s="329"/>
      <c r="H3" s="54" t="s">
        <v>36</v>
      </c>
      <c r="I3" s="332" t="s">
        <v>33</v>
      </c>
      <c r="J3" s="333"/>
      <c r="K3" s="64" t="s">
        <v>34</v>
      </c>
      <c r="L3" s="65" t="s">
        <v>35</v>
      </c>
      <c r="M3" s="66" t="s">
        <v>50</v>
      </c>
      <c r="N3" s="318" t="s">
        <v>46</v>
      </c>
      <c r="O3" s="319"/>
      <c r="P3" s="318" t="s">
        <v>4</v>
      </c>
      <c r="Q3" s="320"/>
      <c r="R3" s="321"/>
      <c r="S3" s="1" t="s">
        <v>51</v>
      </c>
      <c r="T3" s="1" t="s">
        <v>52</v>
      </c>
    </row>
    <row r="4" spans="1:21" x14ac:dyDescent="0.3">
      <c r="A4" s="329"/>
      <c r="B4" s="329"/>
      <c r="C4" s="329"/>
      <c r="D4" s="329"/>
      <c r="E4" s="329"/>
      <c r="H4" s="47">
        <v>1</v>
      </c>
      <c r="I4" s="294" t="s">
        <v>117</v>
      </c>
      <c r="J4" s="294"/>
      <c r="K4" s="53" t="s">
        <v>121</v>
      </c>
      <c r="L4" s="53"/>
      <c r="M4" s="47">
        <v>1</v>
      </c>
      <c r="N4" s="272">
        <v>0</v>
      </c>
      <c r="O4" s="272"/>
      <c r="P4" s="294">
        <f>M4+N4</f>
        <v>1</v>
      </c>
      <c r="Q4" s="294"/>
      <c r="R4" s="294"/>
      <c r="S4" s="275">
        <v>5500</v>
      </c>
      <c r="T4" s="230">
        <v>2000</v>
      </c>
    </row>
    <row r="5" spans="1:21" x14ac:dyDescent="0.3">
      <c r="A5" s="329"/>
      <c r="B5" s="329"/>
      <c r="C5" s="329"/>
      <c r="D5" s="329"/>
      <c r="E5" s="329"/>
      <c r="H5" s="121">
        <v>2</v>
      </c>
      <c r="I5" s="262" t="s">
        <v>118</v>
      </c>
      <c r="J5" s="262"/>
      <c r="K5" s="204" t="s">
        <v>121</v>
      </c>
      <c r="L5" s="122"/>
      <c r="M5" s="121">
        <v>1</v>
      </c>
      <c r="N5" s="293">
        <v>0</v>
      </c>
      <c r="O5" s="293"/>
      <c r="P5" s="293">
        <f>M5+N5</f>
        <v>1</v>
      </c>
      <c r="Q5" s="293"/>
      <c r="R5" s="293"/>
      <c r="S5" s="275"/>
      <c r="T5" s="230"/>
    </row>
    <row r="6" spans="1:21" x14ac:dyDescent="0.3">
      <c r="A6" s="329"/>
      <c r="B6" s="329"/>
      <c r="C6" s="329"/>
      <c r="D6" s="329"/>
      <c r="E6" s="329"/>
      <c r="H6" s="5">
        <v>3</v>
      </c>
      <c r="I6" s="229" t="s">
        <v>123</v>
      </c>
      <c r="J6" s="229"/>
      <c r="K6" s="3" t="s">
        <v>121</v>
      </c>
      <c r="L6" s="3"/>
      <c r="M6" s="5">
        <v>1</v>
      </c>
      <c r="N6" s="272">
        <v>0</v>
      </c>
      <c r="O6" s="272"/>
      <c r="P6" s="272">
        <f>M6+N6</f>
        <v>1</v>
      </c>
      <c r="Q6" s="272"/>
      <c r="R6" s="272"/>
      <c r="S6" s="275"/>
      <c r="T6" s="230"/>
    </row>
    <row r="7" spans="1:21" x14ac:dyDescent="0.3">
      <c r="A7" s="329"/>
      <c r="B7" s="329"/>
      <c r="C7" s="329"/>
      <c r="D7" s="329"/>
      <c r="E7" s="329"/>
      <c r="H7" s="121">
        <v>4</v>
      </c>
      <c r="I7" s="262" t="s">
        <v>119</v>
      </c>
      <c r="J7" s="262"/>
      <c r="K7" s="204" t="s">
        <v>121</v>
      </c>
      <c r="L7" s="125"/>
      <c r="M7" s="121">
        <v>1</v>
      </c>
      <c r="N7" s="262">
        <v>0</v>
      </c>
      <c r="O7" s="262"/>
      <c r="P7" s="293">
        <f t="shared" ref="P7:P9" si="0">SUM(M7+N7)</f>
        <v>1</v>
      </c>
      <c r="Q7" s="293"/>
      <c r="R7" s="293"/>
      <c r="S7" s="275"/>
      <c r="T7" s="230"/>
    </row>
    <row r="8" spans="1:21" x14ac:dyDescent="0.3">
      <c r="A8" s="329"/>
      <c r="B8" s="329"/>
      <c r="C8" s="329"/>
      <c r="D8" s="329"/>
      <c r="E8" s="329"/>
      <c r="H8" s="5">
        <v>5</v>
      </c>
      <c r="I8" s="229" t="s">
        <v>120</v>
      </c>
      <c r="J8" s="229"/>
      <c r="K8" s="3" t="s">
        <v>121</v>
      </c>
      <c r="L8" s="2"/>
      <c r="M8" s="5">
        <v>1</v>
      </c>
      <c r="N8" s="272">
        <v>0</v>
      </c>
      <c r="O8" s="272"/>
      <c r="P8" s="272">
        <f t="shared" si="0"/>
        <v>1</v>
      </c>
      <c r="Q8" s="272"/>
      <c r="R8" s="272"/>
      <c r="S8" s="275"/>
      <c r="T8" s="230"/>
    </row>
    <row r="9" spans="1:21" x14ac:dyDescent="0.3">
      <c r="A9" s="329"/>
      <c r="B9" s="329"/>
      <c r="C9" s="329"/>
      <c r="D9" s="329"/>
      <c r="E9" s="329"/>
      <c r="H9" s="121">
        <v>6</v>
      </c>
      <c r="I9" s="262"/>
      <c r="J9" s="262"/>
      <c r="K9" s="204"/>
      <c r="L9" s="122"/>
      <c r="M9" s="121">
        <v>0</v>
      </c>
      <c r="N9" s="293">
        <v>0</v>
      </c>
      <c r="O9" s="293"/>
      <c r="P9" s="293">
        <f t="shared" si="0"/>
        <v>0</v>
      </c>
      <c r="Q9" s="293"/>
      <c r="R9" s="293"/>
      <c r="S9" s="275"/>
      <c r="T9" s="230"/>
    </row>
    <row r="10" spans="1:21" x14ac:dyDescent="0.3">
      <c r="A10" s="329"/>
      <c r="B10" s="329"/>
      <c r="C10" s="329"/>
      <c r="D10" s="329"/>
      <c r="E10" s="329"/>
      <c r="H10" s="5">
        <v>7</v>
      </c>
      <c r="I10" s="229"/>
      <c r="J10" s="229"/>
      <c r="K10" s="3"/>
      <c r="L10" s="3"/>
      <c r="M10" s="5">
        <v>0</v>
      </c>
      <c r="N10" s="272">
        <v>0</v>
      </c>
      <c r="O10" s="272"/>
      <c r="P10" s="272">
        <f t="shared" ref="P10:P11" si="1">SUM(M10+N10)</f>
        <v>0</v>
      </c>
      <c r="Q10" s="272"/>
      <c r="R10" s="272"/>
      <c r="S10" s="275"/>
      <c r="T10" s="230"/>
    </row>
    <row r="11" spans="1:21" x14ac:dyDescent="0.3">
      <c r="A11" s="329"/>
      <c r="B11" s="329"/>
      <c r="C11" s="329"/>
      <c r="D11" s="329"/>
      <c r="E11" s="329"/>
      <c r="H11" s="121">
        <v>8</v>
      </c>
      <c r="I11" s="262"/>
      <c r="J11" s="262"/>
      <c r="K11" s="204"/>
      <c r="L11" s="122"/>
      <c r="M11" s="121">
        <v>0</v>
      </c>
      <c r="N11" s="293">
        <v>0</v>
      </c>
      <c r="O11" s="293"/>
      <c r="P11" s="293">
        <f t="shared" si="1"/>
        <v>0</v>
      </c>
      <c r="Q11" s="293"/>
      <c r="R11" s="293"/>
      <c r="S11" s="275"/>
      <c r="T11" s="230"/>
      <c r="U11" s="1" t="s">
        <v>58</v>
      </c>
    </row>
    <row r="12" spans="1:21" x14ac:dyDescent="0.3">
      <c r="A12" s="329"/>
      <c r="B12" s="329"/>
      <c r="C12" s="329"/>
      <c r="D12" s="329"/>
      <c r="E12" s="329"/>
      <c r="H12" s="5">
        <v>9</v>
      </c>
      <c r="I12" s="229"/>
      <c r="J12" s="229"/>
      <c r="K12" s="3"/>
      <c r="L12" s="3"/>
      <c r="M12" s="5">
        <v>0</v>
      </c>
      <c r="N12" s="272">
        <v>0</v>
      </c>
      <c r="O12" s="272"/>
      <c r="P12" s="272">
        <f t="shared" ref="P12" si="2">SUM(M12+N12)</f>
        <v>0</v>
      </c>
      <c r="Q12" s="272"/>
      <c r="R12" s="272"/>
      <c r="S12" s="275"/>
      <c r="T12" s="230"/>
    </row>
    <row r="13" spans="1:21" x14ac:dyDescent="0.3">
      <c r="A13" s="329"/>
      <c r="B13" s="329"/>
      <c r="C13" s="329"/>
      <c r="D13" s="329"/>
      <c r="E13" s="329"/>
      <c r="H13" s="121">
        <v>10</v>
      </c>
      <c r="I13" s="262"/>
      <c r="J13" s="262"/>
      <c r="K13" s="122"/>
      <c r="L13" s="122"/>
      <c r="M13" s="121">
        <v>0</v>
      </c>
      <c r="N13" s="293">
        <v>0</v>
      </c>
      <c r="O13" s="293"/>
      <c r="P13" s="295">
        <f t="shared" ref="P13" si="3">SUM(M13+N13)</f>
        <v>0</v>
      </c>
      <c r="Q13" s="295"/>
      <c r="R13" s="295"/>
      <c r="S13" s="275"/>
      <c r="T13" s="230"/>
    </row>
    <row r="14" spans="1:21" x14ac:dyDescent="0.3">
      <c r="A14" s="329"/>
      <c r="B14" s="329"/>
      <c r="C14" s="329"/>
      <c r="D14" s="329"/>
      <c r="E14" s="329"/>
      <c r="H14" s="271" t="s">
        <v>56</v>
      </c>
      <c r="I14" s="271"/>
      <c r="J14" s="271"/>
      <c r="K14" s="2"/>
      <c r="M14" s="272" t="s">
        <v>58</v>
      </c>
      <c r="N14" s="272"/>
      <c r="O14" s="272"/>
      <c r="P14" s="272"/>
      <c r="Q14" s="272"/>
      <c r="R14" s="272"/>
      <c r="S14" s="275"/>
      <c r="T14" s="230"/>
      <c r="U14" s="230">
        <v>8500</v>
      </c>
    </row>
    <row r="15" spans="1:21" x14ac:dyDescent="0.3">
      <c r="A15" s="329"/>
      <c r="B15" s="329"/>
      <c r="C15" s="329"/>
      <c r="D15" s="329"/>
      <c r="E15" s="329"/>
      <c r="H15" s="5">
        <v>1</v>
      </c>
      <c r="I15" s="229" t="str">
        <f t="shared" ref="I15:I21" si="4">I4</f>
        <v>Reception</v>
      </c>
      <c r="J15" s="229"/>
      <c r="K15" s="3"/>
      <c r="L15" s="3"/>
      <c r="M15" s="229">
        <v>0</v>
      </c>
      <c r="N15" s="229"/>
      <c r="O15" s="229"/>
      <c r="P15" s="272"/>
      <c r="Q15" s="272"/>
      <c r="R15" s="272"/>
      <c r="S15" s="275"/>
      <c r="T15" s="230"/>
      <c r="U15" s="230"/>
    </row>
    <row r="16" spans="1:21" x14ac:dyDescent="0.3">
      <c r="A16" s="329"/>
      <c r="B16" s="329"/>
      <c r="C16" s="329"/>
      <c r="D16" s="329"/>
      <c r="E16" s="329"/>
      <c r="H16" s="121">
        <v>2</v>
      </c>
      <c r="I16" s="262" t="str">
        <f t="shared" si="4"/>
        <v>Open Plan Office</v>
      </c>
      <c r="J16" s="262"/>
      <c r="K16" s="122"/>
      <c r="L16" s="122"/>
      <c r="M16" s="262">
        <v>0</v>
      </c>
      <c r="N16" s="262"/>
      <c r="O16" s="262"/>
      <c r="P16" s="272"/>
      <c r="Q16" s="272"/>
      <c r="R16" s="272"/>
      <c r="S16" s="275"/>
      <c r="T16" s="230"/>
      <c r="U16" s="230"/>
    </row>
    <row r="17" spans="1:22" x14ac:dyDescent="0.3">
      <c r="A17" s="329"/>
      <c r="B17" s="329"/>
      <c r="C17" s="329"/>
      <c r="D17" s="329"/>
      <c r="E17" s="329"/>
      <c r="H17" s="5">
        <v>3</v>
      </c>
      <c r="I17" s="229" t="str">
        <f t="shared" si="4"/>
        <v>Clients Private Office 1</v>
      </c>
      <c r="J17" s="229"/>
      <c r="K17" s="3"/>
      <c r="L17" s="3"/>
      <c r="M17" s="229">
        <v>0</v>
      </c>
      <c r="N17" s="229"/>
      <c r="O17" s="229"/>
      <c r="P17" s="272"/>
      <c r="Q17" s="272"/>
      <c r="R17" s="272"/>
      <c r="S17" s="275"/>
      <c r="T17" s="230"/>
      <c r="U17" s="230"/>
    </row>
    <row r="18" spans="1:22" x14ac:dyDescent="0.3">
      <c r="A18" s="329"/>
      <c r="B18" s="329"/>
      <c r="C18" s="329"/>
      <c r="D18" s="329"/>
      <c r="E18" s="329"/>
      <c r="H18" s="121">
        <v>4</v>
      </c>
      <c r="I18" s="262" t="str">
        <f t="shared" si="4"/>
        <v>Clients Private Office 2</v>
      </c>
      <c r="J18" s="262"/>
      <c r="K18" s="122"/>
      <c r="L18" s="122"/>
      <c r="M18" s="262">
        <v>0</v>
      </c>
      <c r="N18" s="262"/>
      <c r="O18" s="262"/>
      <c r="P18" s="272"/>
      <c r="Q18" s="272"/>
      <c r="R18" s="272"/>
      <c r="S18" s="275"/>
      <c r="T18" s="230"/>
      <c r="U18" s="230"/>
    </row>
    <row r="19" spans="1:22" x14ac:dyDescent="0.3">
      <c r="A19" s="329"/>
      <c r="B19" s="329"/>
      <c r="C19" s="329"/>
      <c r="D19" s="329"/>
      <c r="E19" s="329"/>
      <c r="H19" s="5">
        <v>5</v>
      </c>
      <c r="I19" s="229" t="str">
        <f t="shared" si="4"/>
        <v>Managers Office</v>
      </c>
      <c r="J19" s="229"/>
      <c r="K19" s="3"/>
      <c r="L19" s="3"/>
      <c r="M19" s="229">
        <v>0</v>
      </c>
      <c r="N19" s="229"/>
      <c r="O19" s="229"/>
      <c r="P19" s="272"/>
      <c r="Q19" s="272"/>
      <c r="R19" s="272"/>
      <c r="S19" s="275"/>
      <c r="T19" s="230"/>
      <c r="U19" s="230"/>
    </row>
    <row r="20" spans="1:22" x14ac:dyDescent="0.3">
      <c r="A20" s="329"/>
      <c r="B20" s="329"/>
      <c r="C20" s="329"/>
      <c r="D20" s="329"/>
      <c r="E20" s="329"/>
      <c r="H20" s="121">
        <v>6</v>
      </c>
      <c r="I20" s="262">
        <f t="shared" si="4"/>
        <v>0</v>
      </c>
      <c r="J20" s="262"/>
      <c r="K20" s="125"/>
      <c r="L20" s="122"/>
      <c r="M20" s="262">
        <v>0</v>
      </c>
      <c r="N20" s="262"/>
      <c r="O20" s="262"/>
      <c r="P20" s="272"/>
      <c r="Q20" s="272"/>
      <c r="R20" s="272"/>
      <c r="S20" s="275"/>
      <c r="T20" s="230"/>
      <c r="U20" s="230"/>
    </row>
    <row r="21" spans="1:22" x14ac:dyDescent="0.3">
      <c r="A21" s="329"/>
      <c r="B21" s="329"/>
      <c r="C21" s="329"/>
      <c r="D21" s="329"/>
      <c r="E21" s="329"/>
      <c r="H21" s="5">
        <v>7</v>
      </c>
      <c r="I21" s="273">
        <f t="shared" si="4"/>
        <v>0</v>
      </c>
      <c r="J21" s="273"/>
      <c r="K21" s="2"/>
      <c r="L21" s="3"/>
      <c r="M21" s="273">
        <v>0</v>
      </c>
      <c r="N21" s="273"/>
      <c r="O21" s="273"/>
      <c r="P21" s="272"/>
      <c r="Q21" s="272"/>
      <c r="R21" s="272"/>
      <c r="S21" s="275"/>
      <c r="T21" s="230"/>
      <c r="U21" s="230"/>
    </row>
    <row r="22" spans="1:22" x14ac:dyDescent="0.3">
      <c r="A22" s="329"/>
      <c r="B22" s="329"/>
      <c r="C22" s="329"/>
      <c r="D22" s="329"/>
      <c r="E22" s="329"/>
      <c r="H22" s="121">
        <v>8</v>
      </c>
      <c r="I22" s="274">
        <f t="shared" ref="I22:I24" si="5">I11</f>
        <v>0</v>
      </c>
      <c r="J22" s="274"/>
      <c r="K22" s="125"/>
      <c r="L22" s="122"/>
      <c r="M22" s="274">
        <v>0</v>
      </c>
      <c r="N22" s="274"/>
      <c r="O22" s="274"/>
      <c r="P22" s="272"/>
      <c r="Q22" s="272"/>
      <c r="R22" s="272"/>
      <c r="S22" s="275"/>
      <c r="T22" s="230"/>
      <c r="U22" s="230"/>
    </row>
    <row r="23" spans="1:22" x14ac:dyDescent="0.3">
      <c r="A23" s="329"/>
      <c r="B23" s="329"/>
      <c r="C23" s="329"/>
      <c r="D23" s="329"/>
      <c r="E23" s="329"/>
      <c r="H23" s="5">
        <v>9</v>
      </c>
      <c r="I23" s="273">
        <f t="shared" si="5"/>
        <v>0</v>
      </c>
      <c r="J23" s="273"/>
      <c r="K23" s="2"/>
      <c r="L23" s="3"/>
      <c r="M23" s="273">
        <v>0</v>
      </c>
      <c r="N23" s="273"/>
      <c r="O23" s="273"/>
      <c r="P23" s="272"/>
      <c r="Q23" s="272"/>
      <c r="R23" s="272"/>
      <c r="S23" s="275"/>
      <c r="T23" s="230"/>
      <c r="U23" s="230"/>
    </row>
    <row r="24" spans="1:22" x14ac:dyDescent="0.3">
      <c r="A24" s="329"/>
      <c r="B24" s="329"/>
      <c r="C24" s="329"/>
      <c r="D24" s="329"/>
      <c r="E24" s="329"/>
      <c r="H24" s="121">
        <v>10</v>
      </c>
      <c r="I24" s="274">
        <f t="shared" si="5"/>
        <v>0</v>
      </c>
      <c r="J24" s="274"/>
      <c r="K24" s="125"/>
      <c r="L24" s="122"/>
      <c r="M24" s="262">
        <v>0</v>
      </c>
      <c r="N24" s="262"/>
      <c r="O24" s="262"/>
      <c r="P24" s="272"/>
      <c r="Q24" s="272"/>
      <c r="R24" s="272"/>
      <c r="S24" s="275"/>
      <c r="T24" s="230"/>
      <c r="U24" s="230"/>
    </row>
    <row r="25" spans="1:22" ht="18" thickBot="1" x14ac:dyDescent="0.35">
      <c r="A25" s="329"/>
      <c r="B25" s="329"/>
      <c r="C25" s="329"/>
      <c r="D25" s="329"/>
      <c r="E25" s="329"/>
      <c r="H25" s="5"/>
      <c r="I25" s="229"/>
      <c r="J25" s="229"/>
      <c r="K25" s="2"/>
      <c r="L25" s="2"/>
      <c r="M25" s="5"/>
      <c r="N25" s="272"/>
      <c r="O25" s="272"/>
      <c r="P25" s="334"/>
      <c r="Q25" s="334"/>
      <c r="R25" s="334"/>
      <c r="S25" s="276"/>
      <c r="T25" s="307"/>
      <c r="U25" s="230"/>
    </row>
    <row r="26" spans="1:22" ht="18" thickBot="1" x14ac:dyDescent="0.35">
      <c r="A26" s="329"/>
      <c r="B26" s="329"/>
      <c r="C26" s="329"/>
      <c r="D26" s="329"/>
      <c r="E26" s="329"/>
      <c r="H26" s="269" t="s">
        <v>59</v>
      </c>
      <c r="I26" s="269"/>
      <c r="J26" s="269"/>
      <c r="K26" s="269"/>
      <c r="L26" s="270"/>
      <c r="M26" s="266">
        <f>SUM(M15:O24)</f>
        <v>0</v>
      </c>
      <c r="N26" s="267"/>
      <c r="O26" s="268"/>
      <c r="P26" s="266">
        <f>SUM(P4:R13)</f>
        <v>5</v>
      </c>
      <c r="Q26" s="267"/>
      <c r="R26" s="268"/>
      <c r="S26" s="67">
        <f>SUM(M4:M13)*S4</f>
        <v>27500</v>
      </c>
      <c r="T26" s="68">
        <f>SUM(N4:O13)*T4</f>
        <v>0</v>
      </c>
      <c r="U26" s="69">
        <f>M26*U14</f>
        <v>0</v>
      </c>
    </row>
    <row r="27" spans="1:22" ht="23.25" thickBot="1" x14ac:dyDescent="0.35">
      <c r="A27" s="329"/>
      <c r="B27" s="329"/>
      <c r="C27" s="329"/>
      <c r="D27" s="329"/>
      <c r="E27" s="329"/>
      <c r="S27" s="308">
        <f>S26+T26</f>
        <v>27500</v>
      </c>
      <c r="T27" s="309"/>
      <c r="U27" s="135" t="s">
        <v>104</v>
      </c>
    </row>
    <row r="28" spans="1:22" ht="21" thickBot="1" x14ac:dyDescent="0.35">
      <c r="A28" s="329"/>
      <c r="B28" s="329"/>
      <c r="C28" s="329"/>
      <c r="D28" s="329"/>
      <c r="E28" s="329"/>
      <c r="H28" s="33" t="s">
        <v>84</v>
      </c>
      <c r="I28" s="34"/>
      <c r="J28" s="34"/>
      <c r="K28" s="35"/>
      <c r="L28" s="21" t="s">
        <v>17</v>
      </c>
      <c r="M28" s="22"/>
      <c r="N28" s="21" t="s">
        <v>16</v>
      </c>
      <c r="O28" s="22"/>
      <c r="P28" s="21" t="s">
        <v>18</v>
      </c>
      <c r="Q28" s="23"/>
      <c r="R28" s="24"/>
      <c r="S28" s="263">
        <f>SUM(S26:U26)</f>
        <v>27500</v>
      </c>
      <c r="T28" s="264"/>
      <c r="U28" s="265"/>
      <c r="V28" s="1" t="s">
        <v>105</v>
      </c>
    </row>
    <row r="29" spans="1:22" ht="18" thickBot="1" x14ac:dyDescent="0.35">
      <c r="A29" s="329"/>
      <c r="B29" s="329"/>
      <c r="C29" s="329"/>
      <c r="D29" s="329"/>
      <c r="E29" s="329"/>
      <c r="H29" s="25" t="s">
        <v>77</v>
      </c>
      <c r="I29" s="26" t="s">
        <v>78</v>
      </c>
      <c r="J29" s="26"/>
      <c r="K29" s="27"/>
      <c r="L29" s="31">
        <v>40</v>
      </c>
      <c r="M29" s="32"/>
      <c r="N29" s="25">
        <v>0</v>
      </c>
      <c r="O29" s="27"/>
      <c r="P29" s="97">
        <f>L29*N29</f>
        <v>0</v>
      </c>
      <c r="Q29" s="29"/>
      <c r="R29" s="30"/>
    </row>
    <row r="30" spans="1:22" ht="18" thickBot="1" x14ac:dyDescent="0.35">
      <c r="A30" s="329"/>
      <c r="B30" s="329"/>
      <c r="C30" s="329"/>
      <c r="D30" s="329"/>
      <c r="E30" s="329"/>
      <c r="H30" s="3" t="s">
        <v>85</v>
      </c>
      <c r="I30" s="26" t="s">
        <v>78</v>
      </c>
      <c r="J30" s="3"/>
      <c r="K30" s="3"/>
      <c r="L30" s="31">
        <v>20</v>
      </c>
      <c r="M30" s="43"/>
      <c r="N30" s="3">
        <v>0</v>
      </c>
      <c r="O30" s="3"/>
      <c r="P30" s="96">
        <f>L30*N30</f>
        <v>0</v>
      </c>
      <c r="Q30" s="94"/>
      <c r="R30" s="94"/>
    </row>
    <row r="31" spans="1:22" ht="18" thickBot="1" x14ac:dyDescent="0.35">
      <c r="A31" s="329"/>
      <c r="B31" s="329"/>
      <c r="C31" s="329"/>
      <c r="D31" s="329"/>
      <c r="E31" s="329"/>
      <c r="H31" s="3"/>
      <c r="I31" s="3"/>
      <c r="J31" s="3"/>
      <c r="K31" s="3"/>
      <c r="L31" s="43"/>
      <c r="M31" s="43"/>
      <c r="N31" s="269" t="s">
        <v>4</v>
      </c>
      <c r="O31" s="269"/>
      <c r="P31" s="95">
        <f>P29+P30</f>
        <v>0</v>
      </c>
      <c r="Q31" s="94"/>
      <c r="R31" s="94"/>
      <c r="T31" s="6"/>
    </row>
    <row r="32" spans="1:22" ht="18" thickBot="1" x14ac:dyDescent="0.35">
      <c r="A32" s="329"/>
      <c r="B32" s="329"/>
      <c r="C32" s="329"/>
      <c r="D32" s="329"/>
      <c r="E32" s="329"/>
    </row>
    <row r="33" spans="1:19" ht="21" thickBot="1" x14ac:dyDescent="0.35">
      <c r="A33" s="329"/>
      <c r="B33" s="329"/>
      <c r="C33" s="329"/>
      <c r="D33" s="329"/>
      <c r="E33" s="329"/>
      <c r="H33" s="18" t="s">
        <v>37</v>
      </c>
      <c r="I33" s="19"/>
      <c r="J33" s="19"/>
      <c r="K33" s="20"/>
      <c r="L33" s="21" t="s">
        <v>17</v>
      </c>
      <c r="M33" s="22"/>
      <c r="N33" s="21" t="s">
        <v>16</v>
      </c>
      <c r="O33" s="22"/>
      <c r="P33" s="21" t="s">
        <v>18</v>
      </c>
      <c r="Q33" s="23"/>
      <c r="R33" s="24"/>
    </row>
    <row r="34" spans="1:19" x14ac:dyDescent="0.3">
      <c r="A34" s="329"/>
      <c r="B34" s="329"/>
      <c r="C34" s="329"/>
      <c r="D34" s="329"/>
      <c r="E34" s="329"/>
      <c r="H34" s="126" t="s">
        <v>19</v>
      </c>
      <c r="I34" s="26"/>
      <c r="J34" s="26"/>
      <c r="K34" s="27"/>
      <c r="L34" s="31">
        <v>12</v>
      </c>
      <c r="M34" s="32"/>
      <c r="N34" s="25">
        <v>0</v>
      </c>
      <c r="O34" s="27"/>
      <c r="P34" s="28">
        <f>L34*N34</f>
        <v>0</v>
      </c>
      <c r="Q34" s="29"/>
      <c r="R34" s="30"/>
      <c r="S34" s="3"/>
    </row>
    <row r="35" spans="1:19" ht="18" thickBot="1" x14ac:dyDescent="0.35">
      <c r="A35" s="329"/>
      <c r="B35" s="329"/>
      <c r="C35" s="329"/>
      <c r="D35" s="329"/>
      <c r="E35" s="329"/>
      <c r="H35" s="3"/>
      <c r="I35" s="3"/>
      <c r="J35" s="3"/>
      <c r="K35" s="3"/>
      <c r="L35" s="43"/>
      <c r="M35" s="43"/>
      <c r="N35" s="3"/>
      <c r="O35" s="3"/>
      <c r="P35" s="55"/>
      <c r="Q35" s="55"/>
      <c r="R35" s="55"/>
      <c r="S35" s="3"/>
    </row>
    <row r="36" spans="1:19" ht="21" thickBot="1" x14ac:dyDescent="0.35">
      <c r="A36" s="329"/>
      <c r="B36" s="329"/>
      <c r="C36" s="329"/>
      <c r="D36" s="329"/>
      <c r="E36" s="329"/>
      <c r="H36" s="18" t="s">
        <v>40</v>
      </c>
      <c r="I36" s="19"/>
      <c r="J36" s="19"/>
      <c r="K36" s="20" t="s">
        <v>41</v>
      </c>
      <c r="L36" s="21" t="s">
        <v>17</v>
      </c>
      <c r="M36" s="22"/>
      <c r="N36" s="21" t="s">
        <v>16</v>
      </c>
      <c r="O36" s="22"/>
      <c r="P36" s="21" t="s">
        <v>18</v>
      </c>
      <c r="Q36" s="23"/>
      <c r="R36" s="24"/>
      <c r="S36" s="3" t="s">
        <v>95</v>
      </c>
    </row>
    <row r="37" spans="1:19" x14ac:dyDescent="0.3">
      <c r="A37" s="329"/>
      <c r="B37" s="329"/>
      <c r="C37" s="329"/>
      <c r="D37" s="329"/>
      <c r="E37" s="329"/>
      <c r="H37" s="126" t="s">
        <v>94</v>
      </c>
      <c r="I37" s="26"/>
      <c r="J37" s="26"/>
      <c r="K37" s="27" t="s">
        <v>42</v>
      </c>
      <c r="L37" s="31">
        <v>8</v>
      </c>
      <c r="M37" s="32"/>
      <c r="N37" s="25">
        <v>0</v>
      </c>
      <c r="O37" s="27"/>
      <c r="P37" s="28">
        <f>L37*N37</f>
        <v>0</v>
      </c>
      <c r="Q37" s="29"/>
      <c r="R37" s="30"/>
      <c r="S37" s="127">
        <f>P37/Employees!N17</f>
        <v>0</v>
      </c>
    </row>
    <row r="38" spans="1:19" ht="21" customHeight="1" thickBot="1" x14ac:dyDescent="0.35">
      <c r="A38" s="330"/>
      <c r="B38" s="330"/>
      <c r="C38" s="330"/>
      <c r="D38" s="330"/>
      <c r="E38" s="330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"/>
    </row>
    <row r="39" spans="1:19" ht="21" thickBot="1" x14ac:dyDescent="0.35">
      <c r="A39" s="335" t="s">
        <v>30</v>
      </c>
      <c r="B39" s="336"/>
      <c r="C39" s="336"/>
      <c r="D39" s="336"/>
      <c r="E39" s="337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"/>
    </row>
    <row r="40" spans="1:19" ht="18.75" customHeight="1" thickBot="1" x14ac:dyDescent="0.35">
      <c r="A40" s="322" t="s">
        <v>31</v>
      </c>
      <c r="B40" s="322"/>
      <c r="C40" s="322"/>
      <c r="D40" s="322"/>
      <c r="E40" s="322"/>
      <c r="F40" s="169"/>
      <c r="G40" s="170"/>
      <c r="H40" s="171"/>
      <c r="I40" s="171"/>
      <c r="J40" s="171"/>
      <c r="K40" s="171"/>
      <c r="L40" s="171"/>
      <c r="M40" s="171"/>
      <c r="N40" s="171"/>
      <c r="O40" s="171"/>
      <c r="P40" s="171"/>
      <c r="Q40" s="172"/>
      <c r="R40" s="37"/>
    </row>
    <row r="41" spans="1:19" ht="21" customHeight="1" thickBot="1" x14ac:dyDescent="0.35">
      <c r="D41" s="325" t="s">
        <v>49</v>
      </c>
      <c r="E41" s="325"/>
      <c r="F41" s="168"/>
      <c r="H41" s="280" t="s">
        <v>24</v>
      </c>
      <c r="I41" s="281"/>
      <c r="J41" s="282"/>
      <c r="L41" s="3" t="s">
        <v>25</v>
      </c>
      <c r="M41" s="352" t="s">
        <v>67</v>
      </c>
      <c r="N41" s="352" t="s">
        <v>66</v>
      </c>
      <c r="O41" s="272" t="s">
        <v>115</v>
      </c>
      <c r="P41" s="272"/>
      <c r="Q41" s="173"/>
    </row>
    <row r="42" spans="1:19" ht="18" customHeight="1" thickBot="1" x14ac:dyDescent="0.35">
      <c r="A42" s="326" t="s">
        <v>48</v>
      </c>
      <c r="B42" s="327"/>
      <c r="C42" s="328"/>
      <c r="D42" s="323"/>
      <c r="E42" s="324"/>
      <c r="F42" s="168"/>
      <c r="H42" s="291" t="s">
        <v>38</v>
      </c>
      <c r="I42" s="292"/>
      <c r="J42" s="292"/>
      <c r="K42" s="80"/>
      <c r="L42" s="80"/>
      <c r="M42" s="83">
        <f>M43+M49+M63</f>
        <v>36</v>
      </c>
      <c r="N42" s="81">
        <f>N43+N49+N63</f>
        <v>4.5</v>
      </c>
      <c r="O42" s="305">
        <f>O43+O49+P37+P34</f>
        <v>24156</v>
      </c>
      <c r="P42" s="306"/>
      <c r="Q42" s="173"/>
    </row>
    <row r="43" spans="1:19" ht="18" thickBot="1" x14ac:dyDescent="0.35">
      <c r="A43" s="340" t="s">
        <v>82</v>
      </c>
      <c r="B43" s="340"/>
      <c r="C43" s="340"/>
      <c r="F43" s="168"/>
      <c r="H43" s="76"/>
      <c r="I43" s="77"/>
      <c r="J43" s="77" t="s">
        <v>93</v>
      </c>
      <c r="K43" s="3" t="s">
        <v>22</v>
      </c>
      <c r="L43" s="3" t="s">
        <v>23</v>
      </c>
      <c r="M43" s="78">
        <f>SUM(M44:M47)</f>
        <v>6</v>
      </c>
      <c r="N43" s="79">
        <f>SUM(N44:N47)</f>
        <v>0.75</v>
      </c>
      <c r="O43" s="278">
        <f>SUM(O44:P47)</f>
        <v>4026</v>
      </c>
      <c r="P43" s="279"/>
      <c r="Q43" s="174"/>
      <c r="R43" s="2"/>
    </row>
    <row r="44" spans="1:19" x14ac:dyDescent="0.3">
      <c r="A44" s="341">
        <v>1600</v>
      </c>
      <c r="B44" s="341"/>
      <c r="C44" s="341"/>
      <c r="D44" s="229" t="s">
        <v>83</v>
      </c>
      <c r="E44" s="229"/>
      <c r="F44" s="168"/>
      <c r="H44" s="342" t="s">
        <v>122</v>
      </c>
      <c r="I44" s="343"/>
      <c r="J44" s="103">
        <v>0</v>
      </c>
      <c r="K44" s="45" t="s">
        <v>54</v>
      </c>
      <c r="L44" s="45">
        <v>671</v>
      </c>
      <c r="M44" s="129">
        <v>6</v>
      </c>
      <c r="N44" s="46">
        <f>M44/8</f>
        <v>0.75</v>
      </c>
      <c r="O44" s="302">
        <f>M44*L44</f>
        <v>4026</v>
      </c>
      <c r="P44" s="302"/>
      <c r="Q44" s="174"/>
      <c r="R44" s="2"/>
    </row>
    <row r="45" spans="1:19" x14ac:dyDescent="0.3">
      <c r="F45" s="168"/>
      <c r="H45" s="283"/>
      <c r="I45" s="284"/>
      <c r="J45" s="104">
        <v>0</v>
      </c>
      <c r="K45" s="40" t="s">
        <v>54</v>
      </c>
      <c r="L45" s="40">
        <v>671</v>
      </c>
      <c r="M45" s="130">
        <v>0</v>
      </c>
      <c r="N45" s="41">
        <f>M45/8</f>
        <v>0</v>
      </c>
      <c r="O45" s="289">
        <f>M45*L45</f>
        <v>0</v>
      </c>
      <c r="P45" s="290"/>
      <c r="Q45" s="174"/>
      <c r="R45" s="2"/>
    </row>
    <row r="46" spans="1:19" x14ac:dyDescent="0.3">
      <c r="F46" s="168"/>
      <c r="H46" s="283"/>
      <c r="I46" s="284"/>
      <c r="J46" s="104">
        <v>0</v>
      </c>
      <c r="K46" s="40" t="s">
        <v>54</v>
      </c>
      <c r="L46" s="40">
        <v>671</v>
      </c>
      <c r="M46" s="130">
        <v>0</v>
      </c>
      <c r="N46" s="41">
        <f t="shared" ref="N46:N47" si="6">M46/8</f>
        <v>0</v>
      </c>
      <c r="O46" s="289">
        <f t="shared" ref="O46:O47" si="7">M46*L46</f>
        <v>0</v>
      </c>
      <c r="P46" s="290"/>
      <c r="Q46" s="174"/>
      <c r="R46" s="2"/>
    </row>
    <row r="47" spans="1:19" x14ac:dyDescent="0.3">
      <c r="F47" s="168"/>
      <c r="H47" s="338"/>
      <c r="I47" s="339"/>
      <c r="J47" s="104">
        <v>0</v>
      </c>
      <c r="K47" s="40" t="s">
        <v>54</v>
      </c>
      <c r="L47" s="40">
        <v>671</v>
      </c>
      <c r="M47" s="130">
        <v>0</v>
      </c>
      <c r="N47" s="41">
        <f t="shared" si="6"/>
        <v>0</v>
      </c>
      <c r="O47" s="289">
        <f t="shared" si="7"/>
        <v>0</v>
      </c>
      <c r="P47" s="290"/>
      <c r="Q47" s="174"/>
      <c r="R47" s="2"/>
    </row>
    <row r="48" spans="1:19" ht="18" thickBot="1" x14ac:dyDescent="0.35">
      <c r="F48" s="168"/>
      <c r="H48" s="4"/>
      <c r="I48" s="229" t="s">
        <v>43</v>
      </c>
      <c r="J48" s="229"/>
      <c r="K48" s="3"/>
      <c r="L48" s="6"/>
      <c r="M48" s="1" t="s">
        <v>64</v>
      </c>
      <c r="N48" s="175"/>
      <c r="O48" s="43"/>
      <c r="P48" s="43"/>
      <c r="Q48" s="174"/>
      <c r="R48" s="2"/>
    </row>
    <row r="49" spans="6:19" ht="18" thickBot="1" x14ac:dyDescent="0.35">
      <c r="F49" s="168"/>
      <c r="G49" s="5"/>
      <c r="H49" s="56" t="s">
        <v>55</v>
      </c>
      <c r="I49" s="5" t="s">
        <v>45</v>
      </c>
      <c r="J49" s="5" t="s">
        <v>47</v>
      </c>
      <c r="K49" s="5" t="s">
        <v>81</v>
      </c>
      <c r="L49" s="6"/>
      <c r="M49" s="72">
        <f>SUM(M50:M57)</f>
        <v>30</v>
      </c>
      <c r="N49" s="63">
        <f>SUM(N50:N57)</f>
        <v>3.75</v>
      </c>
      <c r="O49" s="303">
        <f>SUM(O50:P57)</f>
        <v>20130</v>
      </c>
      <c r="P49" s="304"/>
      <c r="Q49" s="174"/>
      <c r="R49" s="2"/>
      <c r="S49" s="6"/>
    </row>
    <row r="50" spans="6:19" x14ac:dyDescent="0.3">
      <c r="F50" s="168"/>
      <c r="G50" s="5">
        <v>1</v>
      </c>
      <c r="H50" s="5" t="str">
        <f t="shared" ref="H50:H56" si="8">I4</f>
        <v>Reception</v>
      </c>
      <c r="I50" s="5">
        <f t="shared" ref="I50:J57" si="9">M4</f>
        <v>1</v>
      </c>
      <c r="J50" s="5">
        <f t="shared" si="9"/>
        <v>0</v>
      </c>
      <c r="K50" s="3">
        <v>0</v>
      </c>
      <c r="L50" s="6">
        <v>671</v>
      </c>
      <c r="M50" s="70">
        <v>6</v>
      </c>
      <c r="N50" s="62">
        <f>M50/8</f>
        <v>0.75</v>
      </c>
      <c r="O50" s="255">
        <f>(M50*L50)+(K50*A44)</f>
        <v>4026</v>
      </c>
      <c r="P50" s="255"/>
      <c r="Q50" s="174"/>
      <c r="R50" s="2"/>
    </row>
    <row r="51" spans="6:19" x14ac:dyDescent="0.3">
      <c r="F51" s="168"/>
      <c r="G51" s="121">
        <v>2</v>
      </c>
      <c r="H51" s="121" t="str">
        <f t="shared" si="8"/>
        <v>Open Plan Office</v>
      </c>
      <c r="I51" s="121">
        <f t="shared" si="9"/>
        <v>1</v>
      </c>
      <c r="J51" s="121">
        <f t="shared" si="9"/>
        <v>0</v>
      </c>
      <c r="K51" s="122">
        <v>0</v>
      </c>
      <c r="L51" s="123">
        <v>671</v>
      </c>
      <c r="M51" s="128">
        <v>6</v>
      </c>
      <c r="N51" s="62">
        <f t="shared" ref="N51:N59" si="10">M51/8</f>
        <v>0.75</v>
      </c>
      <c r="O51" s="277">
        <f>(M51*L51)+(K51*A44)</f>
        <v>4026</v>
      </c>
      <c r="P51" s="277"/>
      <c r="Q51" s="174"/>
      <c r="R51" s="2"/>
    </row>
    <row r="52" spans="6:19" x14ac:dyDescent="0.3">
      <c r="F52" s="168"/>
      <c r="G52" s="5">
        <v>3</v>
      </c>
      <c r="H52" s="5" t="str">
        <f t="shared" si="8"/>
        <v>Clients Private Office 1</v>
      </c>
      <c r="I52" s="5">
        <f t="shared" si="9"/>
        <v>1</v>
      </c>
      <c r="J52" s="5">
        <f t="shared" si="9"/>
        <v>0</v>
      </c>
      <c r="K52" s="3">
        <v>0</v>
      </c>
      <c r="L52" s="6">
        <v>671</v>
      </c>
      <c r="M52" s="70">
        <v>6</v>
      </c>
      <c r="N52" s="62">
        <f t="shared" si="10"/>
        <v>0.75</v>
      </c>
      <c r="O52" s="255">
        <f>(M52*L52)+(K52*A44)</f>
        <v>4026</v>
      </c>
      <c r="P52" s="255"/>
      <c r="Q52" s="174"/>
      <c r="R52" s="2"/>
    </row>
    <row r="53" spans="6:19" x14ac:dyDescent="0.3">
      <c r="F53" s="168"/>
      <c r="G53" s="121">
        <v>4</v>
      </c>
      <c r="H53" s="121" t="str">
        <f t="shared" si="8"/>
        <v>Clients Private Office 2</v>
      </c>
      <c r="I53" s="121">
        <f t="shared" si="9"/>
        <v>1</v>
      </c>
      <c r="J53" s="121">
        <f t="shared" si="9"/>
        <v>0</v>
      </c>
      <c r="K53" s="122">
        <v>0</v>
      </c>
      <c r="L53" s="123">
        <v>671</v>
      </c>
      <c r="M53" s="128">
        <v>6</v>
      </c>
      <c r="N53" s="62">
        <f t="shared" si="10"/>
        <v>0.75</v>
      </c>
      <c r="O53" s="277">
        <f>(M53*L53)+(K53*A44)</f>
        <v>4026</v>
      </c>
      <c r="P53" s="277"/>
      <c r="Q53" s="174"/>
      <c r="R53" s="2"/>
    </row>
    <row r="54" spans="6:19" x14ac:dyDescent="0.3">
      <c r="F54" s="168"/>
      <c r="G54" s="5">
        <v>5</v>
      </c>
      <c r="H54" s="5" t="str">
        <f t="shared" si="8"/>
        <v>Managers Office</v>
      </c>
      <c r="I54" s="5">
        <f t="shared" si="9"/>
        <v>1</v>
      </c>
      <c r="J54" s="5">
        <f t="shared" si="9"/>
        <v>0</v>
      </c>
      <c r="K54" s="3">
        <v>0</v>
      </c>
      <c r="L54" s="6">
        <v>671</v>
      </c>
      <c r="M54" s="70">
        <v>6</v>
      </c>
      <c r="N54" s="62">
        <f t="shared" si="10"/>
        <v>0.75</v>
      </c>
      <c r="O54" s="255">
        <f>(M54*L54)+(K54*A44)</f>
        <v>4026</v>
      </c>
      <c r="P54" s="255"/>
      <c r="Q54" s="174"/>
      <c r="R54" s="2"/>
    </row>
    <row r="55" spans="6:19" x14ac:dyDescent="0.3">
      <c r="F55" s="168"/>
      <c r="G55" s="121">
        <v>6</v>
      </c>
      <c r="H55" s="121">
        <f t="shared" si="8"/>
        <v>0</v>
      </c>
      <c r="I55" s="121">
        <f t="shared" si="9"/>
        <v>0</v>
      </c>
      <c r="J55" s="121">
        <f t="shared" si="9"/>
        <v>0</v>
      </c>
      <c r="K55" s="122">
        <v>0</v>
      </c>
      <c r="L55" s="123">
        <v>671</v>
      </c>
      <c r="M55" s="128">
        <v>0</v>
      </c>
      <c r="N55" s="62">
        <f t="shared" si="10"/>
        <v>0</v>
      </c>
      <c r="O55" s="277">
        <f>(M55*L55)+(K55*A44)</f>
        <v>0</v>
      </c>
      <c r="P55" s="277"/>
      <c r="Q55" s="174"/>
      <c r="R55" s="2"/>
    </row>
    <row r="56" spans="6:19" x14ac:dyDescent="0.3">
      <c r="F56" s="168"/>
      <c r="G56" s="5">
        <v>7</v>
      </c>
      <c r="H56" s="5">
        <f t="shared" si="8"/>
        <v>0</v>
      </c>
      <c r="I56" s="5">
        <f t="shared" si="9"/>
        <v>0</v>
      </c>
      <c r="J56" s="5">
        <f t="shared" si="9"/>
        <v>0</v>
      </c>
      <c r="K56" s="3">
        <v>0</v>
      </c>
      <c r="L56" s="6">
        <v>671</v>
      </c>
      <c r="M56" s="70">
        <v>0</v>
      </c>
      <c r="N56" s="62">
        <f t="shared" si="10"/>
        <v>0</v>
      </c>
      <c r="O56" s="255">
        <f>(M56*L56)+(K56*A44)</f>
        <v>0</v>
      </c>
      <c r="P56" s="255"/>
      <c r="Q56" s="174"/>
      <c r="R56" s="2"/>
    </row>
    <row r="57" spans="6:19" x14ac:dyDescent="0.3">
      <c r="F57" s="168"/>
      <c r="G57" s="121">
        <v>8</v>
      </c>
      <c r="H57" s="121">
        <f>I22</f>
        <v>0</v>
      </c>
      <c r="I57" s="121">
        <f t="shared" si="9"/>
        <v>0</v>
      </c>
      <c r="J57" s="121">
        <f t="shared" si="9"/>
        <v>0</v>
      </c>
      <c r="K57" s="122">
        <v>0</v>
      </c>
      <c r="L57" s="123">
        <v>671</v>
      </c>
      <c r="M57" s="128">
        <v>0</v>
      </c>
      <c r="N57" s="62">
        <f t="shared" si="10"/>
        <v>0</v>
      </c>
      <c r="O57" s="277">
        <f>(M57*L57)+(K57*A44)</f>
        <v>0</v>
      </c>
      <c r="P57" s="277"/>
      <c r="Q57" s="174"/>
      <c r="R57" s="2"/>
    </row>
    <row r="58" spans="6:19" x14ac:dyDescent="0.3">
      <c r="F58" s="168"/>
      <c r="G58" s="5">
        <v>9</v>
      </c>
      <c r="M58" s="5">
        <v>0</v>
      </c>
      <c r="N58" s="62">
        <f t="shared" si="10"/>
        <v>0</v>
      </c>
      <c r="O58" s="273"/>
      <c r="P58" s="273"/>
      <c r="Q58" s="174"/>
      <c r="R58" s="2"/>
    </row>
    <row r="59" spans="6:19" ht="18" thickBot="1" x14ac:dyDescent="0.35">
      <c r="F59" s="168"/>
      <c r="G59" s="121">
        <v>10</v>
      </c>
      <c r="H59" s="121"/>
      <c r="I59" s="121"/>
      <c r="J59" s="121"/>
      <c r="K59" s="122"/>
      <c r="L59" s="123"/>
      <c r="M59" s="121">
        <v>0</v>
      </c>
      <c r="N59" s="62">
        <f t="shared" si="10"/>
        <v>0</v>
      </c>
      <c r="O59" s="287"/>
      <c r="P59" s="287"/>
      <c r="Q59" s="174"/>
      <c r="R59" s="2"/>
    </row>
    <row r="60" spans="6:19" ht="18" thickBot="1" x14ac:dyDescent="0.35">
      <c r="F60" s="168"/>
      <c r="G60" s="5"/>
      <c r="H60" s="5"/>
      <c r="I60" s="136">
        <f>SUM(I50:I57)</f>
        <v>5</v>
      </c>
      <c r="J60" s="136">
        <f>SUM(J50:J57)</f>
        <v>0</v>
      </c>
      <c r="K60" s="136">
        <f>SUM(K50:K57)</f>
        <v>0</v>
      </c>
      <c r="L60" s="6"/>
      <c r="M60" s="5"/>
      <c r="N60" s="62"/>
      <c r="O60" s="288"/>
      <c r="P60" s="288"/>
      <c r="Q60" s="174"/>
      <c r="R60" s="2"/>
    </row>
    <row r="61" spans="6:19" x14ac:dyDescent="0.3">
      <c r="F61" s="139"/>
      <c r="G61" s="140"/>
      <c r="H61" s="140"/>
      <c r="I61" s="141"/>
      <c r="J61" s="141"/>
      <c r="K61" s="141"/>
      <c r="L61" s="142"/>
      <c r="M61" s="140"/>
      <c r="N61" s="143"/>
      <c r="O61" s="144"/>
      <c r="P61" s="144"/>
      <c r="Q61" s="145"/>
      <c r="R61" s="2"/>
    </row>
    <row r="62" spans="6:19" ht="18" thickBot="1" x14ac:dyDescent="0.35">
      <c r="F62" s="146"/>
      <c r="G62" s="5"/>
      <c r="H62" s="5"/>
      <c r="I62" s="5"/>
      <c r="J62" s="5"/>
      <c r="K62" s="3"/>
      <c r="L62" s="6"/>
      <c r="M62" s="70" t="s">
        <v>63</v>
      </c>
      <c r="N62" s="176" t="s">
        <v>20</v>
      </c>
      <c r="O62" s="43"/>
      <c r="P62" s="43"/>
      <c r="Q62" s="147"/>
      <c r="R62" s="2"/>
    </row>
    <row r="63" spans="6:19" ht="18" thickBot="1" x14ac:dyDescent="0.35">
      <c r="F63" s="146"/>
      <c r="G63" s="5"/>
      <c r="H63" s="271" t="s">
        <v>60</v>
      </c>
      <c r="I63" s="271"/>
      <c r="J63" s="70" t="s">
        <v>57</v>
      </c>
      <c r="K63" s="163" t="s">
        <v>61</v>
      </c>
      <c r="L63" s="164" t="str">
        <f>L43</f>
        <v>Hrly Rate</v>
      </c>
      <c r="M63" s="82">
        <f>SUM(M64:M68)</f>
        <v>0</v>
      </c>
      <c r="N63" s="75">
        <f>SUM(N64:N68)</f>
        <v>0</v>
      </c>
      <c r="O63" s="285">
        <f>SUM(O64:P69)</f>
        <v>0</v>
      </c>
      <c r="P63" s="286"/>
      <c r="Q63" s="147"/>
      <c r="R63" s="2"/>
    </row>
    <row r="64" spans="6:19" x14ac:dyDescent="0.3">
      <c r="F64" s="146"/>
      <c r="G64" s="5">
        <v>1</v>
      </c>
      <c r="H64" s="229" t="str">
        <f t="shared" ref="H64:H73" si="11">I15</f>
        <v>Reception</v>
      </c>
      <c r="I64" s="229"/>
      <c r="J64" s="5">
        <v>1</v>
      </c>
      <c r="K64" s="3">
        <v>10</v>
      </c>
      <c r="L64" s="44">
        <f t="shared" ref="L64:L69" si="12">L50</f>
        <v>671</v>
      </c>
      <c r="M64" s="70">
        <v>0</v>
      </c>
      <c r="N64" s="62">
        <f>M64/8</f>
        <v>0</v>
      </c>
      <c r="O64" s="255">
        <f t="shared" ref="O64:O69" si="13">M64*L64</f>
        <v>0</v>
      </c>
      <c r="P64" s="255"/>
      <c r="Q64" s="147"/>
      <c r="R64" s="2"/>
    </row>
    <row r="65" spans="1:23" x14ac:dyDescent="0.3">
      <c r="F65" s="146"/>
      <c r="G65" s="121">
        <v>2</v>
      </c>
      <c r="H65" s="262" t="str">
        <f t="shared" si="11"/>
        <v>Open Plan Office</v>
      </c>
      <c r="I65" s="262"/>
      <c r="J65" s="121">
        <f t="shared" ref="J65:J73" si="14">M16</f>
        <v>0</v>
      </c>
      <c r="K65" s="122">
        <v>10</v>
      </c>
      <c r="L65" s="177">
        <f t="shared" si="12"/>
        <v>671</v>
      </c>
      <c r="M65" s="128">
        <v>0</v>
      </c>
      <c r="N65" s="62">
        <f t="shared" ref="N65:N73" si="15">M65/8</f>
        <v>0</v>
      </c>
      <c r="O65" s="277">
        <f t="shared" si="13"/>
        <v>0</v>
      </c>
      <c r="P65" s="277"/>
      <c r="Q65" s="147"/>
      <c r="R65" s="2"/>
    </row>
    <row r="66" spans="1:23" x14ac:dyDescent="0.3">
      <c r="F66" s="146"/>
      <c r="G66" s="5">
        <v>3</v>
      </c>
      <c r="H66" s="229" t="str">
        <f t="shared" si="11"/>
        <v>Clients Private Office 1</v>
      </c>
      <c r="I66" s="229"/>
      <c r="J66" s="5">
        <f t="shared" si="14"/>
        <v>0</v>
      </c>
      <c r="K66" s="3">
        <v>10</v>
      </c>
      <c r="L66" s="44">
        <f t="shared" si="12"/>
        <v>671</v>
      </c>
      <c r="M66" s="70">
        <v>0</v>
      </c>
      <c r="N66" s="62">
        <f t="shared" si="15"/>
        <v>0</v>
      </c>
      <c r="O66" s="255">
        <f t="shared" si="13"/>
        <v>0</v>
      </c>
      <c r="P66" s="255"/>
      <c r="Q66" s="147"/>
      <c r="R66" s="2"/>
    </row>
    <row r="67" spans="1:23" x14ac:dyDescent="0.3">
      <c r="F67" s="146"/>
      <c r="G67" s="121">
        <v>4</v>
      </c>
      <c r="H67" s="262" t="str">
        <f t="shared" si="11"/>
        <v>Clients Private Office 2</v>
      </c>
      <c r="I67" s="262"/>
      <c r="J67" s="121">
        <f t="shared" si="14"/>
        <v>0</v>
      </c>
      <c r="K67" s="122">
        <v>10</v>
      </c>
      <c r="L67" s="177">
        <f t="shared" si="12"/>
        <v>671</v>
      </c>
      <c r="M67" s="128">
        <v>0</v>
      </c>
      <c r="N67" s="62">
        <f t="shared" si="15"/>
        <v>0</v>
      </c>
      <c r="O67" s="277">
        <f t="shared" si="13"/>
        <v>0</v>
      </c>
      <c r="P67" s="277"/>
      <c r="Q67" s="147"/>
      <c r="R67" s="2"/>
    </row>
    <row r="68" spans="1:23" x14ac:dyDescent="0.3">
      <c r="F68" s="146"/>
      <c r="G68" s="5">
        <v>5</v>
      </c>
      <c r="H68" s="229" t="str">
        <f t="shared" si="11"/>
        <v>Managers Office</v>
      </c>
      <c r="I68" s="229"/>
      <c r="J68" s="5">
        <f t="shared" si="14"/>
        <v>0</v>
      </c>
      <c r="K68" s="3">
        <v>10</v>
      </c>
      <c r="L68" s="44">
        <f t="shared" si="12"/>
        <v>671</v>
      </c>
      <c r="M68" s="70">
        <v>0</v>
      </c>
      <c r="N68" s="62">
        <f t="shared" si="15"/>
        <v>0</v>
      </c>
      <c r="O68" s="255">
        <f t="shared" si="13"/>
        <v>0</v>
      </c>
      <c r="P68" s="255"/>
      <c r="Q68" s="147"/>
      <c r="R68" s="2"/>
    </row>
    <row r="69" spans="1:23" x14ac:dyDescent="0.3">
      <c r="F69" s="146"/>
      <c r="G69" s="121">
        <f>H20</f>
        <v>6</v>
      </c>
      <c r="H69" s="262">
        <f t="shared" si="11"/>
        <v>0</v>
      </c>
      <c r="I69" s="262"/>
      <c r="J69" s="121">
        <f t="shared" si="14"/>
        <v>0</v>
      </c>
      <c r="K69" s="122">
        <v>10</v>
      </c>
      <c r="L69" s="177">
        <f t="shared" si="12"/>
        <v>671</v>
      </c>
      <c r="M69" s="128">
        <v>0</v>
      </c>
      <c r="N69" s="62">
        <f t="shared" si="15"/>
        <v>0</v>
      </c>
      <c r="O69" s="277">
        <f t="shared" si="13"/>
        <v>0</v>
      </c>
      <c r="P69" s="277"/>
      <c r="Q69" s="147"/>
      <c r="R69" s="2"/>
    </row>
    <row r="70" spans="1:23" x14ac:dyDescent="0.3">
      <c r="F70" s="146"/>
      <c r="G70" s="5">
        <v>7</v>
      </c>
      <c r="H70" s="229">
        <f t="shared" si="11"/>
        <v>0</v>
      </c>
      <c r="I70" s="229"/>
      <c r="J70" s="5">
        <f t="shared" si="14"/>
        <v>0</v>
      </c>
      <c r="K70" s="3">
        <v>10</v>
      </c>
      <c r="L70" s="44">
        <v>671</v>
      </c>
      <c r="M70" s="70">
        <v>0</v>
      </c>
      <c r="N70" s="62">
        <f t="shared" si="15"/>
        <v>0</v>
      </c>
      <c r="O70" s="255">
        <f>M70*L70</f>
        <v>0</v>
      </c>
      <c r="P70" s="255"/>
      <c r="Q70" s="147"/>
      <c r="R70" s="2"/>
    </row>
    <row r="71" spans="1:23" x14ac:dyDescent="0.3">
      <c r="F71" s="146"/>
      <c r="G71" s="121">
        <v>8</v>
      </c>
      <c r="H71" s="274">
        <f t="shared" si="11"/>
        <v>0</v>
      </c>
      <c r="I71" s="274"/>
      <c r="J71" s="5">
        <f t="shared" si="14"/>
        <v>0</v>
      </c>
      <c r="K71" s="122">
        <v>10</v>
      </c>
      <c r="L71" s="177">
        <v>671</v>
      </c>
      <c r="M71" s="128">
        <v>0</v>
      </c>
      <c r="N71" s="62">
        <f t="shared" si="15"/>
        <v>0</v>
      </c>
      <c r="O71" s="277">
        <f t="shared" ref="O71:O73" si="16">M71*L71</f>
        <v>0</v>
      </c>
      <c r="P71" s="277"/>
      <c r="Q71" s="147"/>
      <c r="R71" s="2"/>
    </row>
    <row r="72" spans="1:23" x14ac:dyDescent="0.3">
      <c r="F72" s="146"/>
      <c r="G72" s="5">
        <v>9</v>
      </c>
      <c r="H72" s="273">
        <f t="shared" si="11"/>
        <v>0</v>
      </c>
      <c r="I72" s="273"/>
      <c r="J72" s="5">
        <f t="shared" si="14"/>
        <v>0</v>
      </c>
      <c r="K72" s="3">
        <v>10</v>
      </c>
      <c r="L72" s="44">
        <v>671</v>
      </c>
      <c r="M72" s="70">
        <v>0</v>
      </c>
      <c r="N72" s="62">
        <f t="shared" si="15"/>
        <v>0</v>
      </c>
      <c r="O72" s="255">
        <f t="shared" si="16"/>
        <v>0</v>
      </c>
      <c r="P72" s="255"/>
      <c r="Q72" s="147"/>
      <c r="R72" s="2"/>
    </row>
    <row r="73" spans="1:23" x14ac:dyDescent="0.3">
      <c r="F73" s="146"/>
      <c r="G73" s="121">
        <v>10</v>
      </c>
      <c r="H73" s="274">
        <f t="shared" si="11"/>
        <v>0</v>
      </c>
      <c r="I73" s="274"/>
      <c r="J73" s="5">
        <f t="shared" si="14"/>
        <v>0</v>
      </c>
      <c r="K73" s="122">
        <v>10</v>
      </c>
      <c r="L73" s="177">
        <v>671</v>
      </c>
      <c r="M73" s="128">
        <v>0</v>
      </c>
      <c r="N73" s="62">
        <f t="shared" si="15"/>
        <v>0</v>
      </c>
      <c r="O73" s="277">
        <f t="shared" si="16"/>
        <v>0</v>
      </c>
      <c r="P73" s="277"/>
      <c r="Q73" s="147"/>
      <c r="R73" s="2"/>
    </row>
    <row r="74" spans="1:23" ht="19.5" thickBot="1" x14ac:dyDescent="0.35">
      <c r="F74" s="148"/>
      <c r="G74" s="149"/>
      <c r="H74" s="150"/>
      <c r="I74" s="149"/>
      <c r="J74" s="149"/>
      <c r="K74" s="151"/>
      <c r="L74" s="152"/>
      <c r="M74" s="153"/>
      <c r="N74" s="153"/>
      <c r="O74" s="154"/>
      <c r="P74" s="154"/>
      <c r="Q74" s="155"/>
      <c r="R74" s="2"/>
    </row>
    <row r="75" spans="1:23" ht="18" thickBot="1" x14ac:dyDescent="0.35">
      <c r="F75" s="165"/>
      <c r="G75" s="5"/>
      <c r="H75" s="346" t="s">
        <v>39</v>
      </c>
      <c r="I75" s="347"/>
      <c r="J75" s="347"/>
      <c r="K75" s="347"/>
      <c r="L75" s="347"/>
      <c r="M75" s="137" t="s">
        <v>21</v>
      </c>
      <c r="N75" s="138" t="s">
        <v>20</v>
      </c>
      <c r="O75" s="298">
        <f>O76+O90</f>
        <v>3655</v>
      </c>
      <c r="P75" s="299"/>
      <c r="Q75" s="167"/>
      <c r="R75" s="2"/>
      <c r="S75" s="48" t="s">
        <v>65</v>
      </c>
      <c r="T75" s="47" t="s">
        <v>29</v>
      </c>
      <c r="U75" s="16"/>
    </row>
    <row r="76" spans="1:23" ht="18" thickBot="1" x14ac:dyDescent="0.35">
      <c r="F76" s="165"/>
      <c r="H76" s="56" t="s">
        <v>44</v>
      </c>
      <c r="I76" s="57" t="s">
        <v>45</v>
      </c>
      <c r="J76" s="57" t="s">
        <v>46</v>
      </c>
      <c r="K76" s="61" t="s">
        <v>53</v>
      </c>
      <c r="L76" s="51" t="str">
        <f>L63</f>
        <v>Hrly Rate</v>
      </c>
      <c r="M76" s="74">
        <f>SUM(M77:M85)</f>
        <v>20</v>
      </c>
      <c r="N76" s="74">
        <f>SUM(N77:N85)</f>
        <v>2.5</v>
      </c>
      <c r="O76" s="300">
        <f>SUM(O77:P85)</f>
        <v>300</v>
      </c>
      <c r="P76" s="301"/>
      <c r="Q76" s="167"/>
      <c r="R76" s="2"/>
      <c r="S76" s="162">
        <f>N76+N42+P89+S37</f>
        <v>7.625</v>
      </c>
      <c r="T76" s="44">
        <f>O110/S76</f>
        <v>0</v>
      </c>
      <c r="U76" s="49"/>
    </row>
    <row r="77" spans="1:23" x14ac:dyDescent="0.3">
      <c r="F77" s="165"/>
      <c r="G77" s="5">
        <v>1</v>
      </c>
      <c r="H77" s="3" t="str">
        <f t="shared" ref="H77:H82" si="17">H50</f>
        <v>Reception</v>
      </c>
      <c r="I77" s="5">
        <f t="shared" ref="I77:I86" si="18">M4</f>
        <v>1</v>
      </c>
      <c r="J77" s="5">
        <f t="shared" ref="J77:J86" si="19">N4</f>
        <v>0</v>
      </c>
      <c r="K77" s="71">
        <f t="shared" ref="K77:K86" si="20">J77+I77</f>
        <v>1</v>
      </c>
      <c r="L77" s="6">
        <v>15</v>
      </c>
      <c r="M77" s="70">
        <v>5</v>
      </c>
      <c r="N77" s="62">
        <f>M77/8</f>
        <v>0.625</v>
      </c>
      <c r="O77" s="255">
        <f t="shared" ref="O77:O83" si="21">M77*L77</f>
        <v>75</v>
      </c>
      <c r="P77" s="255"/>
      <c r="Q77" s="167"/>
      <c r="R77" s="2"/>
      <c r="S77" s="50"/>
      <c r="U77" s="49"/>
    </row>
    <row r="78" spans="1:23" x14ac:dyDescent="0.3">
      <c r="A78" s="43"/>
      <c r="B78" s="3"/>
      <c r="C78" s="3"/>
      <c r="F78" s="166"/>
      <c r="G78" s="121">
        <v>2</v>
      </c>
      <c r="H78" s="122" t="str">
        <f t="shared" si="17"/>
        <v>Open Plan Office</v>
      </c>
      <c r="I78" s="121">
        <f t="shared" si="18"/>
        <v>1</v>
      </c>
      <c r="J78" s="121">
        <f t="shared" si="19"/>
        <v>0</v>
      </c>
      <c r="K78" s="124">
        <f t="shared" si="20"/>
        <v>1</v>
      </c>
      <c r="L78" s="123">
        <v>15</v>
      </c>
      <c r="M78" s="128">
        <v>5</v>
      </c>
      <c r="N78" s="62">
        <f t="shared" ref="N78:N85" si="22">M78/8</f>
        <v>0.625</v>
      </c>
      <c r="O78" s="277">
        <f t="shared" si="21"/>
        <v>75</v>
      </c>
      <c r="P78" s="277"/>
      <c r="Q78" s="167"/>
      <c r="R78" s="2"/>
      <c r="S78" s="50"/>
      <c r="T78" s="6"/>
      <c r="U78" s="49"/>
    </row>
    <row r="79" spans="1:23" ht="18" thickBot="1" x14ac:dyDescent="0.35">
      <c r="F79" s="165"/>
      <c r="G79" s="5">
        <v>3</v>
      </c>
      <c r="H79" s="3" t="str">
        <f t="shared" si="17"/>
        <v>Clients Private Office 1</v>
      </c>
      <c r="I79" s="5">
        <f t="shared" si="18"/>
        <v>1</v>
      </c>
      <c r="J79" s="5">
        <f t="shared" si="19"/>
        <v>0</v>
      </c>
      <c r="K79" s="71">
        <f t="shared" si="20"/>
        <v>1</v>
      </c>
      <c r="L79" s="6">
        <v>15</v>
      </c>
      <c r="M79" s="70">
        <v>5</v>
      </c>
      <c r="N79" s="62">
        <f t="shared" si="22"/>
        <v>0.625</v>
      </c>
      <c r="O79" s="255">
        <f t="shared" si="21"/>
        <v>75</v>
      </c>
      <c r="P79" s="255"/>
      <c r="Q79" s="165"/>
      <c r="S79" s="310" t="s">
        <v>28</v>
      </c>
      <c r="T79" s="311"/>
      <c r="U79" s="114">
        <v>2238.1190476190477</v>
      </c>
      <c r="W79" s="6"/>
    </row>
    <row r="80" spans="1:23" ht="18" thickBot="1" x14ac:dyDescent="0.35">
      <c r="F80" s="165"/>
      <c r="G80" s="121">
        <v>4</v>
      </c>
      <c r="H80" s="122" t="str">
        <f t="shared" si="17"/>
        <v>Clients Private Office 2</v>
      </c>
      <c r="I80" s="121">
        <f t="shared" si="18"/>
        <v>1</v>
      </c>
      <c r="J80" s="121">
        <f t="shared" si="19"/>
        <v>0</v>
      </c>
      <c r="K80" s="124">
        <f t="shared" si="20"/>
        <v>1</v>
      </c>
      <c r="L80" s="123">
        <v>15</v>
      </c>
      <c r="M80" s="128">
        <v>5</v>
      </c>
      <c r="N80" s="62">
        <f t="shared" si="22"/>
        <v>0.625</v>
      </c>
      <c r="O80" s="277">
        <f t="shared" si="21"/>
        <v>75</v>
      </c>
      <c r="P80" s="277"/>
      <c r="Q80" s="165"/>
      <c r="U80" s="6"/>
      <c r="W80" s="1" t="s">
        <v>91</v>
      </c>
    </row>
    <row r="81" spans="6:21" x14ac:dyDescent="0.3">
      <c r="F81" s="165"/>
      <c r="G81" s="5">
        <v>5</v>
      </c>
      <c r="H81" s="3" t="str">
        <f t="shared" si="17"/>
        <v>Managers Office</v>
      </c>
      <c r="I81" s="5">
        <f t="shared" si="18"/>
        <v>1</v>
      </c>
      <c r="J81" s="5">
        <f t="shared" si="19"/>
        <v>0</v>
      </c>
      <c r="K81" s="71">
        <f t="shared" si="20"/>
        <v>1</v>
      </c>
      <c r="L81" s="6">
        <v>15</v>
      </c>
      <c r="M81" s="70">
        <v>0</v>
      </c>
      <c r="N81" s="62">
        <f t="shared" si="22"/>
        <v>0</v>
      </c>
      <c r="O81" s="255">
        <f t="shared" si="21"/>
        <v>0</v>
      </c>
      <c r="P81" s="255"/>
      <c r="Q81" s="165"/>
      <c r="S81" s="119" t="s">
        <v>53</v>
      </c>
      <c r="T81" s="47" t="s">
        <v>89</v>
      </c>
      <c r="U81" s="118" t="s">
        <v>90</v>
      </c>
    </row>
    <row r="82" spans="6:21" ht="18" thickBot="1" x14ac:dyDescent="0.35">
      <c r="F82" s="165"/>
      <c r="G82" s="121">
        <v>6</v>
      </c>
      <c r="H82" s="122">
        <f t="shared" si="17"/>
        <v>0</v>
      </c>
      <c r="I82" s="121">
        <f t="shared" si="18"/>
        <v>0</v>
      </c>
      <c r="J82" s="121">
        <f t="shared" si="19"/>
        <v>0</v>
      </c>
      <c r="K82" s="124">
        <f t="shared" si="20"/>
        <v>0</v>
      </c>
      <c r="L82" s="123">
        <v>15</v>
      </c>
      <c r="M82" s="128">
        <v>0</v>
      </c>
      <c r="N82" s="62">
        <f t="shared" si="22"/>
        <v>0</v>
      </c>
      <c r="O82" s="277">
        <f t="shared" si="21"/>
        <v>0</v>
      </c>
      <c r="P82" s="277"/>
      <c r="Q82" s="165"/>
      <c r="S82" s="115">
        <f>P26</f>
        <v>5</v>
      </c>
      <c r="T82" s="116">
        <f>O109</f>
        <v>27811</v>
      </c>
      <c r="U82" s="117">
        <f>T82/S82</f>
        <v>5562.2</v>
      </c>
    </row>
    <row r="83" spans="6:21" x14ac:dyDescent="0.3">
      <c r="F83" s="165"/>
      <c r="G83" s="5">
        <v>7</v>
      </c>
      <c r="H83" s="3">
        <f>I10</f>
        <v>0</v>
      </c>
      <c r="I83" s="5">
        <f t="shared" si="18"/>
        <v>0</v>
      </c>
      <c r="J83" s="5">
        <f t="shared" si="19"/>
        <v>0</v>
      </c>
      <c r="K83" s="71">
        <f t="shared" si="20"/>
        <v>0</v>
      </c>
      <c r="L83" s="6">
        <v>15</v>
      </c>
      <c r="M83" s="70">
        <v>0</v>
      </c>
      <c r="N83" s="62">
        <f t="shared" si="22"/>
        <v>0</v>
      </c>
      <c r="O83" s="255">
        <f t="shared" si="21"/>
        <v>0</v>
      </c>
      <c r="P83" s="255"/>
      <c r="Q83" s="165"/>
      <c r="U83" s="6"/>
    </row>
    <row r="84" spans="6:21" x14ac:dyDescent="0.3">
      <c r="F84" s="165"/>
      <c r="G84" s="121">
        <f>G57</f>
        <v>8</v>
      </c>
      <c r="H84" s="122">
        <f>H57</f>
        <v>0</v>
      </c>
      <c r="I84" s="121">
        <f t="shared" si="18"/>
        <v>0</v>
      </c>
      <c r="J84" s="121">
        <f t="shared" si="19"/>
        <v>0</v>
      </c>
      <c r="K84" s="124">
        <f t="shared" si="20"/>
        <v>0</v>
      </c>
      <c r="L84" s="123">
        <v>15</v>
      </c>
      <c r="M84" s="128">
        <v>0</v>
      </c>
      <c r="N84" s="62">
        <f t="shared" si="22"/>
        <v>0</v>
      </c>
      <c r="O84" s="277">
        <f>M84*L84</f>
        <v>0</v>
      </c>
      <c r="P84" s="277"/>
      <c r="Q84" s="165"/>
      <c r="U84" s="6"/>
    </row>
    <row r="85" spans="6:21" x14ac:dyDescent="0.3">
      <c r="F85" s="165"/>
      <c r="G85" s="5">
        <f>H12</f>
        <v>9</v>
      </c>
      <c r="H85" s="3">
        <f>I12</f>
        <v>0</v>
      </c>
      <c r="I85" s="5">
        <f t="shared" si="18"/>
        <v>0</v>
      </c>
      <c r="J85" s="5">
        <f t="shared" si="19"/>
        <v>0</v>
      </c>
      <c r="K85" s="71">
        <f t="shared" si="20"/>
        <v>0</v>
      </c>
      <c r="L85" s="6">
        <v>15</v>
      </c>
      <c r="M85" s="70">
        <v>0</v>
      </c>
      <c r="N85" s="62">
        <f t="shared" si="22"/>
        <v>0</v>
      </c>
      <c r="O85" s="255">
        <f>M85*L85</f>
        <v>0</v>
      </c>
      <c r="P85" s="255"/>
      <c r="Q85" s="165"/>
      <c r="U85" s="6"/>
    </row>
    <row r="86" spans="6:21" ht="18" thickBot="1" x14ac:dyDescent="0.35">
      <c r="F86" s="165"/>
      <c r="G86" s="5">
        <f>H13</f>
        <v>10</v>
      </c>
      <c r="H86" s="3">
        <f>I13</f>
        <v>0</v>
      </c>
      <c r="I86" s="5">
        <f t="shared" si="18"/>
        <v>0</v>
      </c>
      <c r="J86" s="5">
        <f t="shared" si="19"/>
        <v>0</v>
      </c>
      <c r="K86" s="71">
        <f t="shared" si="20"/>
        <v>0</v>
      </c>
      <c r="L86" s="6"/>
      <c r="M86" s="70"/>
      <c r="N86" s="62"/>
      <c r="O86" s="43"/>
      <c r="P86" s="43"/>
      <c r="Q86" s="165"/>
      <c r="U86" s="6"/>
    </row>
    <row r="87" spans="6:21" ht="18" thickBot="1" x14ac:dyDescent="0.35">
      <c r="F87" s="165"/>
      <c r="G87" s="5"/>
      <c r="H87" s="3"/>
      <c r="I87" s="72">
        <f>SUM(I77:I86)</f>
        <v>5</v>
      </c>
      <c r="J87" s="72">
        <f>SUM(J77:J86)</f>
        <v>0</v>
      </c>
      <c r="K87" s="84">
        <f>SUM(K77:K86)</f>
        <v>5</v>
      </c>
      <c r="L87" s="6"/>
      <c r="N87" s="60"/>
      <c r="O87" s="43"/>
      <c r="P87" s="43"/>
      <c r="Q87" s="165"/>
      <c r="U87" s="6"/>
    </row>
    <row r="88" spans="6:21" ht="18" thickBot="1" x14ac:dyDescent="0.35">
      <c r="F88" s="165"/>
      <c r="G88" s="5"/>
      <c r="H88" s="3"/>
      <c r="I88" s="47"/>
      <c r="J88" s="47"/>
      <c r="K88" s="107"/>
      <c r="L88" s="6"/>
      <c r="N88" s="60"/>
      <c r="O88" s="43"/>
      <c r="P88" s="43"/>
      <c r="Q88" s="165"/>
      <c r="U88" s="6"/>
    </row>
    <row r="89" spans="6:21" ht="18" thickBot="1" x14ac:dyDescent="0.35">
      <c r="F89" s="165"/>
      <c r="G89" s="5"/>
      <c r="H89" s="108"/>
      <c r="I89" s="105"/>
      <c r="J89" s="72" t="s">
        <v>87</v>
      </c>
      <c r="K89" s="106"/>
      <c r="L89" s="109"/>
      <c r="M89" s="110"/>
      <c r="N89" s="113" t="s">
        <v>88</v>
      </c>
      <c r="O89" s="111" t="s">
        <v>20</v>
      </c>
      <c r="P89" s="112">
        <f>N90/8</f>
        <v>0.625</v>
      </c>
      <c r="Q89" s="165"/>
      <c r="U89" s="6"/>
    </row>
    <row r="90" spans="6:21" x14ac:dyDescent="0.3">
      <c r="F90" s="165"/>
      <c r="G90" s="5"/>
      <c r="H90" s="344" t="s">
        <v>86</v>
      </c>
      <c r="I90" s="345"/>
      <c r="J90" s="156">
        <f>K87</f>
        <v>5</v>
      </c>
      <c r="K90" s="157">
        <v>1</v>
      </c>
      <c r="L90" s="158" t="s">
        <v>80</v>
      </c>
      <c r="M90" s="159">
        <v>671</v>
      </c>
      <c r="N90" s="160">
        <f>K90*J90</f>
        <v>5</v>
      </c>
      <c r="O90" s="312">
        <f>N90*M90</f>
        <v>3355</v>
      </c>
      <c r="P90" s="313"/>
      <c r="Q90" s="168"/>
      <c r="U90" s="6"/>
    </row>
    <row r="91" spans="6:21" x14ac:dyDescent="0.3">
      <c r="F91" s="178"/>
      <c r="G91" s="179"/>
      <c r="H91" s="180"/>
      <c r="I91" s="180"/>
      <c r="J91" s="180"/>
      <c r="K91" s="181"/>
      <c r="L91" s="182"/>
      <c r="M91" s="183"/>
      <c r="N91" s="184"/>
      <c r="O91" s="185"/>
      <c r="P91" s="185"/>
      <c r="Q91" s="178"/>
      <c r="U91" s="6"/>
    </row>
    <row r="92" spans="6:21" ht="18" thickBot="1" x14ac:dyDescent="0.35">
      <c r="F92" s="178"/>
      <c r="G92" s="5"/>
      <c r="H92" s="3"/>
      <c r="I92" s="5"/>
      <c r="J92" s="5"/>
      <c r="K92" s="348" t="s">
        <v>98</v>
      </c>
      <c r="L92" s="316" t="s">
        <v>99</v>
      </c>
      <c r="M92" s="314" t="s">
        <v>96</v>
      </c>
      <c r="N92" s="71" t="s">
        <v>97</v>
      </c>
      <c r="O92" s="255" t="s">
        <v>68</v>
      </c>
      <c r="P92" s="255"/>
      <c r="Q92" s="178"/>
      <c r="U92" s="6"/>
    </row>
    <row r="93" spans="6:21" ht="18" thickBot="1" x14ac:dyDescent="0.35">
      <c r="F93" s="178"/>
      <c r="G93" s="5"/>
      <c r="H93" s="82" t="str">
        <f>H63</f>
        <v>Video Animations</v>
      </c>
      <c r="I93" s="82" t="str">
        <f>J63</f>
        <v>Videos</v>
      </c>
      <c r="J93" s="131" t="s">
        <v>62</v>
      </c>
      <c r="K93" s="348"/>
      <c r="L93" s="317"/>
      <c r="M93" s="315"/>
      <c r="N93" s="132">
        <v>0.2</v>
      </c>
      <c r="O93" s="256">
        <f>SUM(O94:P103)</f>
        <v>0</v>
      </c>
      <c r="P93" s="257"/>
      <c r="Q93" s="178"/>
      <c r="U93" s="6"/>
    </row>
    <row r="94" spans="6:21" x14ac:dyDescent="0.3">
      <c r="F94" s="178"/>
      <c r="G94" s="5">
        <v>1</v>
      </c>
      <c r="H94" s="1" t="str">
        <f t="shared" ref="H94:H100" si="23">H77</f>
        <v>Reception</v>
      </c>
      <c r="I94" s="5">
        <v>0</v>
      </c>
      <c r="J94" s="186">
        <v>300</v>
      </c>
      <c r="K94" s="5">
        <v>190</v>
      </c>
      <c r="L94" s="70">
        <f>K94*I94</f>
        <v>0</v>
      </c>
      <c r="M94" s="6">
        <v>22</v>
      </c>
      <c r="N94" s="187">
        <f>(L94*M94)*N93</f>
        <v>0</v>
      </c>
      <c r="O94" s="255">
        <f t="shared" ref="O94:O100" si="24">(L94*M94)+N94</f>
        <v>0</v>
      </c>
      <c r="P94" s="255"/>
      <c r="Q94" s="178"/>
      <c r="U94" s="6"/>
    </row>
    <row r="95" spans="6:21" x14ac:dyDescent="0.3">
      <c r="F95" s="178"/>
      <c r="G95" s="121">
        <v>2</v>
      </c>
      <c r="H95" s="188" t="str">
        <f t="shared" si="23"/>
        <v>Open Plan Office</v>
      </c>
      <c r="I95" s="121">
        <v>0</v>
      </c>
      <c r="J95" s="189">
        <v>0</v>
      </c>
      <c r="K95" s="5">
        <v>190</v>
      </c>
      <c r="L95" s="70">
        <f t="shared" ref="L95:L103" si="25">K95*I95</f>
        <v>0</v>
      </c>
      <c r="M95" s="123">
        <v>22</v>
      </c>
      <c r="N95" s="190">
        <f>(L95*M95)*N93</f>
        <v>0</v>
      </c>
      <c r="O95" s="255">
        <f t="shared" si="24"/>
        <v>0</v>
      </c>
      <c r="P95" s="255"/>
      <c r="Q95" s="178"/>
      <c r="U95" s="6"/>
    </row>
    <row r="96" spans="6:21" x14ac:dyDescent="0.3">
      <c r="F96" s="178"/>
      <c r="G96" s="5">
        <v>3</v>
      </c>
      <c r="H96" s="1" t="str">
        <f t="shared" si="23"/>
        <v>Clients Private Office 1</v>
      </c>
      <c r="I96" s="5">
        <v>0</v>
      </c>
      <c r="J96" s="186">
        <v>0</v>
      </c>
      <c r="K96" s="5">
        <v>190</v>
      </c>
      <c r="L96" s="70">
        <f t="shared" si="25"/>
        <v>0</v>
      </c>
      <c r="M96" s="6">
        <v>22</v>
      </c>
      <c r="N96" s="187">
        <f>(L96*M96)*N93</f>
        <v>0</v>
      </c>
      <c r="O96" s="255">
        <f t="shared" si="24"/>
        <v>0</v>
      </c>
      <c r="P96" s="255"/>
      <c r="Q96" s="178"/>
      <c r="U96" s="6"/>
    </row>
    <row r="97" spans="6:21" x14ac:dyDescent="0.3">
      <c r="F97" s="178"/>
      <c r="G97" s="121">
        <v>4</v>
      </c>
      <c r="H97" s="188" t="str">
        <f t="shared" si="23"/>
        <v>Clients Private Office 2</v>
      </c>
      <c r="I97" s="121">
        <v>0</v>
      </c>
      <c r="J97" s="189">
        <v>0</v>
      </c>
      <c r="K97" s="5">
        <v>190</v>
      </c>
      <c r="L97" s="70">
        <f t="shared" si="25"/>
        <v>0</v>
      </c>
      <c r="M97" s="123">
        <v>22</v>
      </c>
      <c r="N97" s="190">
        <f>(L97*M97)*N93</f>
        <v>0</v>
      </c>
      <c r="O97" s="255">
        <f t="shared" si="24"/>
        <v>0</v>
      </c>
      <c r="P97" s="255"/>
      <c r="Q97" s="178"/>
      <c r="U97" s="6"/>
    </row>
    <row r="98" spans="6:21" x14ac:dyDescent="0.3">
      <c r="F98" s="178"/>
      <c r="G98" s="5">
        <v>5</v>
      </c>
      <c r="H98" s="1" t="str">
        <f t="shared" si="23"/>
        <v>Managers Office</v>
      </c>
      <c r="I98" s="5">
        <v>0</v>
      </c>
      <c r="J98" s="186">
        <v>0</v>
      </c>
      <c r="K98" s="5">
        <v>190</v>
      </c>
      <c r="L98" s="70">
        <f t="shared" si="25"/>
        <v>0</v>
      </c>
      <c r="M98" s="6">
        <v>22</v>
      </c>
      <c r="N98" s="187">
        <f>(L98*M98)*N93</f>
        <v>0</v>
      </c>
      <c r="O98" s="255">
        <f t="shared" si="24"/>
        <v>0</v>
      </c>
      <c r="P98" s="255"/>
      <c r="Q98" s="178"/>
      <c r="U98" s="6"/>
    </row>
    <row r="99" spans="6:21" x14ac:dyDescent="0.3">
      <c r="F99" s="178"/>
      <c r="G99" s="121">
        <f>G69</f>
        <v>6</v>
      </c>
      <c r="H99" s="125">
        <f t="shared" si="23"/>
        <v>0</v>
      </c>
      <c r="I99" s="121">
        <v>0</v>
      </c>
      <c r="J99" s="189">
        <v>0</v>
      </c>
      <c r="K99" s="5">
        <v>190</v>
      </c>
      <c r="L99" s="70">
        <f t="shared" si="25"/>
        <v>0</v>
      </c>
      <c r="M99" s="123">
        <v>22</v>
      </c>
      <c r="N99" s="190">
        <f>(L99*M99)*N93</f>
        <v>0</v>
      </c>
      <c r="O99" s="255">
        <f t="shared" si="24"/>
        <v>0</v>
      </c>
      <c r="P99" s="255"/>
      <c r="Q99" s="178"/>
      <c r="U99" s="6"/>
    </row>
    <row r="100" spans="6:21" x14ac:dyDescent="0.3">
      <c r="F100" s="178"/>
      <c r="G100" s="5">
        <v>7</v>
      </c>
      <c r="H100" s="191">
        <f t="shared" si="23"/>
        <v>0</v>
      </c>
      <c r="I100" s="5">
        <v>0</v>
      </c>
      <c r="J100" s="186">
        <v>0</v>
      </c>
      <c r="K100" s="5">
        <v>190</v>
      </c>
      <c r="L100" s="70">
        <f t="shared" si="25"/>
        <v>0</v>
      </c>
      <c r="M100" s="6">
        <v>22</v>
      </c>
      <c r="N100" s="187">
        <f>(L100*M100)*N93</f>
        <v>0</v>
      </c>
      <c r="O100" s="255">
        <f t="shared" si="24"/>
        <v>0</v>
      </c>
      <c r="P100" s="255"/>
      <c r="Q100" s="178"/>
      <c r="U100" s="6"/>
    </row>
    <row r="101" spans="6:21" x14ac:dyDescent="0.3">
      <c r="F101" s="178"/>
      <c r="G101" s="121">
        <v>8</v>
      </c>
      <c r="H101" s="192">
        <f>H71</f>
        <v>0</v>
      </c>
      <c r="I101" s="121">
        <v>0</v>
      </c>
      <c r="J101" s="189">
        <v>0</v>
      </c>
      <c r="K101" s="5">
        <v>190</v>
      </c>
      <c r="L101" s="70">
        <f t="shared" si="25"/>
        <v>0</v>
      </c>
      <c r="M101" s="123">
        <v>22</v>
      </c>
      <c r="N101" s="190">
        <f>(L101*M101)*N93</f>
        <v>0</v>
      </c>
      <c r="O101" s="255">
        <f t="shared" ref="O101:O103" si="26">(L101*M101)+N101</f>
        <v>0</v>
      </c>
      <c r="P101" s="255"/>
      <c r="Q101" s="178"/>
      <c r="U101" s="6"/>
    </row>
    <row r="102" spans="6:21" x14ac:dyDescent="0.3">
      <c r="F102" s="178"/>
      <c r="G102" s="5">
        <v>9</v>
      </c>
      <c r="H102" s="193">
        <f>H72</f>
        <v>0</v>
      </c>
      <c r="I102" s="5">
        <v>0</v>
      </c>
      <c r="J102" s="186">
        <v>0</v>
      </c>
      <c r="K102" s="5">
        <v>190</v>
      </c>
      <c r="L102" s="70">
        <f t="shared" si="25"/>
        <v>0</v>
      </c>
      <c r="M102" s="6">
        <v>22</v>
      </c>
      <c r="N102" s="187">
        <f>(L102*M102)*N93</f>
        <v>0</v>
      </c>
      <c r="O102" s="255">
        <f t="shared" si="26"/>
        <v>0</v>
      </c>
      <c r="P102" s="255"/>
      <c r="Q102" s="178"/>
      <c r="U102" s="6"/>
    </row>
    <row r="103" spans="6:21" x14ac:dyDescent="0.3">
      <c r="F103" s="178"/>
      <c r="G103" s="121">
        <v>10</v>
      </c>
      <c r="H103" s="192">
        <f>H73</f>
        <v>0</v>
      </c>
      <c r="I103" s="121">
        <v>0</v>
      </c>
      <c r="J103" s="189">
        <v>0</v>
      </c>
      <c r="K103" s="5">
        <v>190</v>
      </c>
      <c r="L103" s="70">
        <f t="shared" si="25"/>
        <v>0</v>
      </c>
      <c r="M103" s="123">
        <v>22</v>
      </c>
      <c r="N103" s="190">
        <f>(L103*M103)*N93</f>
        <v>0</v>
      </c>
      <c r="O103" s="255">
        <f t="shared" si="26"/>
        <v>0</v>
      </c>
      <c r="P103" s="255"/>
      <c r="Q103" s="178"/>
      <c r="U103" s="6"/>
    </row>
    <row r="104" spans="6:21" x14ac:dyDescent="0.3">
      <c r="F104" s="178"/>
      <c r="G104" s="5"/>
      <c r="H104" s="193"/>
      <c r="I104" s="5"/>
      <c r="J104" s="186"/>
      <c r="K104" s="5"/>
      <c r="L104" s="70">
        <f>SUM(L94:L103)</f>
        <v>0</v>
      </c>
      <c r="M104" s="6"/>
      <c r="N104" s="187"/>
      <c r="O104" s="230"/>
      <c r="P104" s="230"/>
      <c r="Q104" s="178"/>
      <c r="U104" s="6"/>
    </row>
    <row r="105" spans="6:21" ht="18" thickBot="1" x14ac:dyDescent="0.35">
      <c r="F105" s="178"/>
      <c r="G105" s="5"/>
      <c r="H105" s="3"/>
      <c r="I105" s="5" t="s">
        <v>4</v>
      </c>
      <c r="J105" s="194" t="s">
        <v>100</v>
      </c>
      <c r="K105" s="261" t="s">
        <v>101</v>
      </c>
      <c r="L105" s="261"/>
      <c r="M105" s="1" t="s">
        <v>102</v>
      </c>
      <c r="N105" s="187"/>
      <c r="O105" s="255" t="s">
        <v>103</v>
      </c>
      <c r="P105" s="255"/>
      <c r="Q105" s="178"/>
      <c r="U105" s="6"/>
    </row>
    <row r="106" spans="6:21" ht="18" thickBot="1" x14ac:dyDescent="0.35">
      <c r="F106" s="178"/>
      <c r="G106" s="5"/>
      <c r="H106" s="133" t="s">
        <v>79</v>
      </c>
      <c r="I106" s="134">
        <f>SUM(I94:I103)</f>
        <v>0</v>
      </c>
      <c r="J106" s="98">
        <v>1</v>
      </c>
      <c r="K106" s="99">
        <f>J106*I106</f>
        <v>0</v>
      </c>
      <c r="L106" s="100" t="s">
        <v>80</v>
      </c>
      <c r="M106" s="101">
        <v>671</v>
      </c>
      <c r="N106" s="102"/>
      <c r="O106" s="256">
        <f>M106*K106</f>
        <v>0</v>
      </c>
      <c r="P106" s="257"/>
      <c r="Q106" s="178"/>
      <c r="U106" s="6"/>
    </row>
    <row r="107" spans="6:21" ht="31.5" x14ac:dyDescent="0.3">
      <c r="F107" s="178"/>
      <c r="G107" s="179"/>
      <c r="H107" s="195" t="s">
        <v>112</v>
      </c>
      <c r="I107" s="195" t="s">
        <v>113</v>
      </c>
      <c r="J107" s="180"/>
      <c r="K107" s="201" t="s">
        <v>114</v>
      </c>
      <c r="L107" s="202" t="s">
        <v>111</v>
      </c>
      <c r="M107" s="201" t="s">
        <v>110</v>
      </c>
      <c r="N107" s="199"/>
      <c r="O107" s="258" t="s">
        <v>109</v>
      </c>
      <c r="P107" s="258"/>
      <c r="Q107" s="178"/>
      <c r="U107" s="6"/>
    </row>
    <row r="108" spans="6:21" ht="17.25" customHeight="1" x14ac:dyDescent="0.3">
      <c r="F108" s="178"/>
      <c r="G108" s="179"/>
      <c r="H108" s="196">
        <v>1</v>
      </c>
      <c r="I108" s="196">
        <f>I106</f>
        <v>0</v>
      </c>
      <c r="J108" s="197"/>
      <c r="K108" s="196">
        <v>25</v>
      </c>
      <c r="L108" s="203">
        <f>K108*H108</f>
        <v>25</v>
      </c>
      <c r="M108" s="198">
        <v>22</v>
      </c>
      <c r="N108" s="200"/>
      <c r="O108" s="296">
        <f>(M108*L108)*I108</f>
        <v>0</v>
      </c>
      <c r="P108" s="297"/>
      <c r="Q108" s="178"/>
    </row>
    <row r="109" spans="6:21" ht="17.25" customHeight="1" x14ac:dyDescent="0.3">
      <c r="G109" s="5"/>
      <c r="H109" s="5"/>
      <c r="I109" s="2"/>
      <c r="J109" s="2"/>
      <c r="K109" s="2"/>
      <c r="L109" s="259" t="s">
        <v>106</v>
      </c>
      <c r="M109" s="259"/>
      <c r="N109" s="161"/>
      <c r="O109" s="251">
        <f>O42+O75</f>
        <v>27811</v>
      </c>
      <c r="P109" s="252"/>
      <c r="U109" s="6"/>
    </row>
    <row r="110" spans="6:21" ht="28.5" customHeight="1" x14ac:dyDescent="0.3">
      <c r="G110" s="5"/>
      <c r="L110" s="260"/>
      <c r="M110" s="260"/>
      <c r="N110" s="59"/>
      <c r="O110" s="253"/>
      <c r="P110" s="254"/>
      <c r="Q110" s="2"/>
      <c r="R110" s="2"/>
      <c r="S110" s="6"/>
      <c r="U110" s="6"/>
    </row>
    <row r="111" spans="6:21" ht="18" thickBot="1" x14ac:dyDescent="0.35">
      <c r="G111" s="5"/>
    </row>
    <row r="112" spans="6:21" ht="18" x14ac:dyDescent="0.3">
      <c r="G112" s="5"/>
      <c r="L112" s="243" t="s">
        <v>107</v>
      </c>
      <c r="M112" s="244"/>
      <c r="N112" s="58"/>
      <c r="O112" s="247">
        <f>O63+O93+O106+O108</f>
        <v>0</v>
      </c>
      <c r="P112" s="248"/>
      <c r="S112" s="119" t="s">
        <v>53</v>
      </c>
      <c r="T112" s="47" t="s">
        <v>89</v>
      </c>
      <c r="U112" s="118" t="s">
        <v>116</v>
      </c>
    </row>
    <row r="113" spans="7:21" ht="28.5" customHeight="1" thickBot="1" x14ac:dyDescent="0.35">
      <c r="G113" s="5"/>
      <c r="L113" s="245"/>
      <c r="M113" s="246"/>
      <c r="N113" s="59"/>
      <c r="O113" s="249"/>
      <c r="P113" s="250"/>
      <c r="S113" s="115">
        <f>I106</f>
        <v>0</v>
      </c>
      <c r="T113" s="116">
        <f>O112</f>
        <v>0</v>
      </c>
      <c r="U113" s="117" t="e">
        <f>T113/S113</f>
        <v>#DIV/0!</v>
      </c>
    </row>
    <row r="114" spans="7:21" x14ac:dyDescent="0.3">
      <c r="G114" s="5"/>
    </row>
    <row r="115" spans="7:21" ht="18.75" customHeight="1" x14ac:dyDescent="0.3">
      <c r="G115" s="5"/>
      <c r="H115" s="73"/>
      <c r="I115" s="73"/>
      <c r="J115" s="73"/>
      <c r="K115" s="73"/>
      <c r="L115" s="243" t="s">
        <v>108</v>
      </c>
      <c r="M115" s="244"/>
      <c r="N115" s="58"/>
      <c r="O115" s="247">
        <f>O109+O112</f>
        <v>27811</v>
      </c>
      <c r="P115" s="248"/>
    </row>
    <row r="116" spans="7:21" ht="18" customHeight="1" x14ac:dyDescent="0.3">
      <c r="G116" s="5"/>
      <c r="H116" s="73"/>
      <c r="I116" s="73"/>
      <c r="J116" s="73"/>
      <c r="K116" s="73"/>
      <c r="L116" s="245"/>
      <c r="M116" s="246"/>
      <c r="N116" s="59"/>
      <c r="O116" s="249"/>
      <c r="P116" s="250"/>
    </row>
    <row r="117" spans="7:21" ht="17.25" customHeight="1" x14ac:dyDescent="0.3">
      <c r="G117" s="5"/>
      <c r="H117" s="73"/>
      <c r="I117" s="73"/>
      <c r="J117" s="73"/>
      <c r="K117" s="73"/>
      <c r="L117" s="73"/>
      <c r="M117" s="73"/>
      <c r="N117" s="73"/>
      <c r="O117" s="73"/>
      <c r="P117" s="73"/>
    </row>
    <row r="118" spans="7:21" ht="18" customHeight="1" x14ac:dyDescent="0.3">
      <c r="G118" s="5"/>
      <c r="H118" s="73"/>
      <c r="I118" s="73"/>
      <c r="J118" s="73"/>
      <c r="K118" s="73"/>
      <c r="L118" s="73"/>
      <c r="M118" s="73"/>
      <c r="N118" s="73"/>
      <c r="O118" s="73"/>
      <c r="P118" s="73"/>
      <c r="S118" s="6"/>
      <c r="T118" s="6"/>
      <c r="U118" s="6"/>
    </row>
    <row r="119" spans="7:21" ht="17.25" customHeight="1" x14ac:dyDescent="0.3">
      <c r="G119" s="5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7:21" ht="17.25" customHeight="1" x14ac:dyDescent="0.3">
      <c r="G120" s="5"/>
      <c r="H120" s="73"/>
      <c r="I120" s="73"/>
      <c r="J120" s="73"/>
      <c r="K120" s="73"/>
      <c r="L120" s="73"/>
      <c r="M120" s="73"/>
      <c r="N120" s="73"/>
      <c r="O120" s="73"/>
      <c r="P120" s="73"/>
    </row>
    <row r="121" spans="7:21" ht="17.25" customHeight="1" x14ac:dyDescent="0.3">
      <c r="G121" s="5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7:21" ht="17.25" customHeight="1" x14ac:dyDescent="0.3">
      <c r="G122" s="5"/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7:21" ht="17.25" customHeight="1" x14ac:dyDescent="0.3">
      <c r="G123" s="5"/>
      <c r="H123" s="73"/>
      <c r="I123" s="73"/>
      <c r="J123" s="73"/>
      <c r="K123" s="73"/>
      <c r="L123" s="73"/>
      <c r="M123" s="73"/>
      <c r="N123" s="73"/>
      <c r="O123" s="73"/>
      <c r="P123" s="73"/>
    </row>
    <row r="124" spans="7:21" ht="17.25" customHeight="1" x14ac:dyDescent="0.3">
      <c r="G124" s="5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7:21" ht="17.25" customHeight="1" x14ac:dyDescent="0.3">
      <c r="G125" s="5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7:21" ht="17.25" customHeight="1" x14ac:dyDescent="0.3">
      <c r="G126" s="5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7:21" ht="17.25" customHeight="1" x14ac:dyDescent="0.3">
      <c r="G127" s="5"/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7:21" ht="17.25" customHeight="1" x14ac:dyDescent="0.3">
      <c r="G128" s="5"/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7:20" ht="17.25" customHeight="1" x14ac:dyDescent="0.3"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7:20" ht="17.25" customHeight="1" x14ac:dyDescent="0.3"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7:20" ht="17.25" customHeight="1" x14ac:dyDescent="0.3">
      <c r="G131" s="5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7:20" ht="17.25" customHeight="1" x14ac:dyDescent="0.3">
      <c r="G132" s="5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7:20" ht="17.25" customHeight="1" x14ac:dyDescent="0.3">
      <c r="G133" s="5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7:20" ht="17.25" customHeight="1" x14ac:dyDescent="0.3">
      <c r="G134" s="5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7:20" ht="17.25" customHeight="1" x14ac:dyDescent="0.3">
      <c r="G135" s="5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7:20" ht="17.25" customHeight="1" x14ac:dyDescent="0.3">
      <c r="G136" s="5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7:20" ht="17.25" customHeight="1" x14ac:dyDescent="0.3">
      <c r="G137" s="5"/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7:20" ht="17.25" customHeight="1" x14ac:dyDescent="0.3">
      <c r="G138" s="5"/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7:20" ht="18" customHeight="1" x14ac:dyDescent="0.3">
      <c r="H139" s="73"/>
      <c r="I139" s="73"/>
      <c r="J139" s="73"/>
      <c r="K139" s="73"/>
      <c r="L139" s="73"/>
      <c r="M139" s="73"/>
      <c r="N139" s="73"/>
      <c r="O139" s="73"/>
      <c r="P139" s="73"/>
    </row>
    <row r="140" spans="7:20" ht="18" customHeight="1" x14ac:dyDescent="0.3">
      <c r="H140" s="73"/>
      <c r="I140" s="73"/>
      <c r="J140" s="73"/>
      <c r="K140" s="73"/>
      <c r="L140" s="73"/>
      <c r="M140" s="73"/>
      <c r="N140" s="73"/>
      <c r="O140" s="73"/>
      <c r="P140" s="73"/>
    </row>
    <row r="141" spans="7:20" ht="18.75" customHeight="1" x14ac:dyDescent="0.3">
      <c r="H141" s="73"/>
      <c r="I141" s="73"/>
      <c r="J141" s="73"/>
      <c r="K141" s="73"/>
      <c r="L141" s="73"/>
      <c r="M141" s="73"/>
      <c r="N141" s="73"/>
      <c r="O141" s="73"/>
      <c r="P141" s="73"/>
      <c r="S141" s="6"/>
      <c r="T141" s="5"/>
    </row>
    <row r="142" spans="7:20" x14ac:dyDescent="0.3">
      <c r="S142" s="44"/>
      <c r="T142" s="44"/>
    </row>
    <row r="156" spans="20:32" x14ac:dyDescent="0.3"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</row>
    <row r="157" spans="20:32" x14ac:dyDescent="0.3"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</row>
    <row r="158" spans="20:32" x14ac:dyDescent="0.3"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</row>
    <row r="159" spans="20:32" x14ac:dyDescent="0.3"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</row>
    <row r="160" spans="20:32" x14ac:dyDescent="0.3"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</row>
    <row r="161" spans="20:32" x14ac:dyDescent="0.3"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</row>
    <row r="162" spans="20:32" x14ac:dyDescent="0.3"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</row>
    <row r="163" spans="20:32" x14ac:dyDescent="0.3"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</row>
    <row r="164" spans="20:32" x14ac:dyDescent="0.3"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</row>
    <row r="165" spans="20:32" x14ac:dyDescent="0.3">
      <c r="U165" s="17"/>
    </row>
    <row r="166" spans="20:32" x14ac:dyDescent="0.3">
      <c r="T166" s="273"/>
      <c r="U166" s="36"/>
    </row>
    <row r="167" spans="20:32" x14ac:dyDescent="0.3">
      <c r="T167" s="273"/>
    </row>
  </sheetData>
  <mergeCells count="170">
    <mergeCell ref="H46:I46"/>
    <mergeCell ref="H47:I47"/>
    <mergeCell ref="A43:C43"/>
    <mergeCell ref="A44:C44"/>
    <mergeCell ref="D44:E44"/>
    <mergeCell ref="N31:O31"/>
    <mergeCell ref="O99:P99"/>
    <mergeCell ref="H69:I69"/>
    <mergeCell ref="O69:P69"/>
    <mergeCell ref="O84:P84"/>
    <mergeCell ref="O57:P57"/>
    <mergeCell ref="O45:P45"/>
    <mergeCell ref="O94:P94"/>
    <mergeCell ref="O95:P95"/>
    <mergeCell ref="O96:P96"/>
    <mergeCell ref="O97:P97"/>
    <mergeCell ref="I48:J48"/>
    <mergeCell ref="H44:I44"/>
    <mergeCell ref="H90:I90"/>
    <mergeCell ref="H75:L75"/>
    <mergeCell ref="H70:I70"/>
    <mergeCell ref="H71:I71"/>
    <mergeCell ref="H72:I72"/>
    <mergeCell ref="K92:K93"/>
    <mergeCell ref="M92:M93"/>
    <mergeCell ref="L92:L93"/>
    <mergeCell ref="N3:O3"/>
    <mergeCell ref="P3:R3"/>
    <mergeCell ref="A40:E40"/>
    <mergeCell ref="D42:E42"/>
    <mergeCell ref="D41:E41"/>
    <mergeCell ref="A42:C42"/>
    <mergeCell ref="I4:J4"/>
    <mergeCell ref="I5:J5"/>
    <mergeCell ref="I6:J6"/>
    <mergeCell ref="N8:O8"/>
    <mergeCell ref="N9:O9"/>
    <mergeCell ref="I7:J7"/>
    <mergeCell ref="A2:E38"/>
    <mergeCell ref="H2:I2"/>
    <mergeCell ref="I8:J8"/>
    <mergeCell ref="I9:J9"/>
    <mergeCell ref="I3:J3"/>
    <mergeCell ref="I25:J25"/>
    <mergeCell ref="N25:O25"/>
    <mergeCell ref="P25:R25"/>
    <mergeCell ref="A39:E39"/>
    <mergeCell ref="P10:R10"/>
    <mergeCell ref="I10:J10"/>
    <mergeCell ref="I11:J11"/>
    <mergeCell ref="T166:T167"/>
    <mergeCell ref="O108:P108"/>
    <mergeCell ref="N7:O7"/>
    <mergeCell ref="O75:P75"/>
    <mergeCell ref="O76:P76"/>
    <mergeCell ref="O77:P77"/>
    <mergeCell ref="O44:P44"/>
    <mergeCell ref="O49:P49"/>
    <mergeCell ref="O54:P54"/>
    <mergeCell ref="O82:P82"/>
    <mergeCell ref="O42:P42"/>
    <mergeCell ref="T4:T25"/>
    <mergeCell ref="S27:T27"/>
    <mergeCell ref="S79:T79"/>
    <mergeCell ref="O53:P53"/>
    <mergeCell ref="O98:P98"/>
    <mergeCell ref="O56:P56"/>
    <mergeCell ref="O90:P90"/>
    <mergeCell ref="O70:P70"/>
    <mergeCell ref="O71:P71"/>
    <mergeCell ref="O72:P72"/>
    <mergeCell ref="O78:P78"/>
    <mergeCell ref="O81:P81"/>
    <mergeCell ref="M20:O20"/>
    <mergeCell ref="H42:J42"/>
    <mergeCell ref="N4:O4"/>
    <mergeCell ref="N5:O5"/>
    <mergeCell ref="N6:O6"/>
    <mergeCell ref="P4:R4"/>
    <mergeCell ref="P5:R5"/>
    <mergeCell ref="P6:R6"/>
    <mergeCell ref="P26:R26"/>
    <mergeCell ref="P7:R7"/>
    <mergeCell ref="P8:R8"/>
    <mergeCell ref="P9:R9"/>
    <mergeCell ref="N11:O11"/>
    <mergeCell ref="P11:R11"/>
    <mergeCell ref="M15:O15"/>
    <mergeCell ref="N10:O10"/>
    <mergeCell ref="M16:O16"/>
    <mergeCell ref="I16:J16"/>
    <mergeCell ref="P12:R12"/>
    <mergeCell ref="I13:J13"/>
    <mergeCell ref="P13:R13"/>
    <mergeCell ref="N13:O13"/>
    <mergeCell ref="O79:P79"/>
    <mergeCell ref="O80:P80"/>
    <mergeCell ref="O50:P50"/>
    <mergeCell ref="O51:P51"/>
    <mergeCell ref="O52:P52"/>
    <mergeCell ref="O58:P58"/>
    <mergeCell ref="O59:P59"/>
    <mergeCell ref="O60:P60"/>
    <mergeCell ref="P15:R24"/>
    <mergeCell ref="O68:P68"/>
    <mergeCell ref="O46:P46"/>
    <mergeCell ref="O47:P47"/>
    <mergeCell ref="O93:P93"/>
    <mergeCell ref="O85:P85"/>
    <mergeCell ref="O92:P92"/>
    <mergeCell ref="O83:P83"/>
    <mergeCell ref="O55:P55"/>
    <mergeCell ref="H63:I63"/>
    <mergeCell ref="I23:J23"/>
    <mergeCell ref="M21:O21"/>
    <mergeCell ref="M22:O22"/>
    <mergeCell ref="I24:J24"/>
    <mergeCell ref="M24:O24"/>
    <mergeCell ref="M23:O23"/>
    <mergeCell ref="H73:I73"/>
    <mergeCell ref="O73:P73"/>
    <mergeCell ref="H67:I67"/>
    <mergeCell ref="O43:P43"/>
    <mergeCell ref="H41:J41"/>
    <mergeCell ref="O41:P41"/>
    <mergeCell ref="H45:I45"/>
    <mergeCell ref="O63:P63"/>
    <mergeCell ref="O64:P64"/>
    <mergeCell ref="O65:P65"/>
    <mergeCell ref="O66:P66"/>
    <mergeCell ref="O67:P67"/>
    <mergeCell ref="H64:I64"/>
    <mergeCell ref="H65:I65"/>
    <mergeCell ref="H66:I66"/>
    <mergeCell ref="H68:I68"/>
    <mergeCell ref="U14:U25"/>
    <mergeCell ref="S28:U28"/>
    <mergeCell ref="M26:O26"/>
    <mergeCell ref="H26:L26"/>
    <mergeCell ref="I17:J17"/>
    <mergeCell ref="I18:J18"/>
    <mergeCell ref="I19:J19"/>
    <mergeCell ref="M17:O17"/>
    <mergeCell ref="M18:O18"/>
    <mergeCell ref="M19:O19"/>
    <mergeCell ref="H14:J14"/>
    <mergeCell ref="P14:R14"/>
    <mergeCell ref="I15:J15"/>
    <mergeCell ref="I20:J20"/>
    <mergeCell ref="M14:O14"/>
    <mergeCell ref="I21:J21"/>
    <mergeCell ref="I22:J22"/>
    <mergeCell ref="S4:S25"/>
    <mergeCell ref="I12:J12"/>
    <mergeCell ref="N12:O12"/>
    <mergeCell ref="L112:M113"/>
    <mergeCell ref="O112:P113"/>
    <mergeCell ref="O109:P110"/>
    <mergeCell ref="L115:M116"/>
    <mergeCell ref="O115:P116"/>
    <mergeCell ref="O100:P100"/>
    <mergeCell ref="O101:P101"/>
    <mergeCell ref="O102:P102"/>
    <mergeCell ref="O103:P103"/>
    <mergeCell ref="O105:P105"/>
    <mergeCell ref="O106:P106"/>
    <mergeCell ref="O107:P107"/>
    <mergeCell ref="L109:M110"/>
    <mergeCell ref="O104:P104"/>
    <mergeCell ref="K105:L105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29"/>
      <c r="B1" s="329"/>
      <c r="C1" s="329"/>
      <c r="D1" s="329"/>
      <c r="E1" s="329"/>
      <c r="F1" s="329"/>
      <c r="G1" s="85"/>
    </row>
    <row r="2" spans="1:7" ht="16.5" x14ac:dyDescent="0.3">
      <c r="A2" s="329"/>
      <c r="B2" s="329"/>
      <c r="C2" s="329"/>
      <c r="D2" s="329"/>
      <c r="E2" s="329"/>
      <c r="F2" s="329"/>
      <c r="G2" s="85"/>
    </row>
    <row r="3" spans="1:7" ht="16.5" x14ac:dyDescent="0.3">
      <c r="A3" s="329"/>
      <c r="B3" s="329"/>
      <c r="C3" s="329"/>
      <c r="D3" s="329"/>
      <c r="E3" s="329"/>
      <c r="F3" s="329"/>
      <c r="G3" s="85"/>
    </row>
    <row r="4" spans="1:7" ht="16.5" x14ac:dyDescent="0.3">
      <c r="A4" s="329"/>
      <c r="B4" s="329"/>
      <c r="C4" s="329"/>
      <c r="D4" s="329"/>
      <c r="E4" s="329"/>
      <c r="F4" s="329"/>
      <c r="G4" s="85"/>
    </row>
    <row r="5" spans="1:7" ht="16.5" x14ac:dyDescent="0.3">
      <c r="A5" s="329"/>
      <c r="B5" s="329"/>
      <c r="C5" s="329"/>
      <c r="D5" s="329"/>
      <c r="E5" s="329"/>
      <c r="F5" s="329"/>
      <c r="G5" s="85"/>
    </row>
    <row r="6" spans="1:7" ht="16.5" x14ac:dyDescent="0.3">
      <c r="A6" s="329"/>
      <c r="B6" s="329"/>
      <c r="C6" s="329"/>
      <c r="D6" s="329"/>
      <c r="E6" s="329"/>
      <c r="F6" s="329"/>
      <c r="G6" s="85"/>
    </row>
    <row r="7" spans="1:7" ht="16.5" x14ac:dyDescent="0.3">
      <c r="A7" s="329"/>
      <c r="B7" s="329"/>
      <c r="C7" s="329"/>
      <c r="D7" s="329"/>
      <c r="E7" s="329"/>
      <c r="F7" s="329"/>
      <c r="G7" s="85"/>
    </row>
    <row r="8" spans="1:7" ht="16.5" x14ac:dyDescent="0.3">
      <c r="A8" s="329"/>
      <c r="B8" s="329"/>
      <c r="C8" s="329"/>
      <c r="D8" s="329"/>
      <c r="E8" s="329"/>
      <c r="F8" s="329"/>
      <c r="G8" s="85"/>
    </row>
    <row r="9" spans="1:7" ht="16.5" x14ac:dyDescent="0.3">
      <c r="A9" s="329"/>
      <c r="B9" s="329"/>
      <c r="C9" s="329"/>
      <c r="D9" s="329"/>
      <c r="E9" s="329"/>
      <c r="F9" s="329"/>
      <c r="G9" s="85"/>
    </row>
    <row r="10" spans="1:7" ht="16.5" x14ac:dyDescent="0.3">
      <c r="A10" s="329"/>
      <c r="B10" s="329"/>
      <c r="C10" s="329"/>
      <c r="D10" s="329"/>
      <c r="E10" s="329"/>
      <c r="F10" s="329"/>
      <c r="G10" s="85"/>
    </row>
    <row r="11" spans="1:7" ht="16.5" x14ac:dyDescent="0.3">
      <c r="A11" s="329"/>
      <c r="B11" s="329"/>
      <c r="C11" s="329"/>
      <c r="D11" s="329"/>
      <c r="E11" s="329"/>
      <c r="F11" s="329"/>
      <c r="G11" s="85"/>
    </row>
    <row r="12" spans="1:7" ht="16.5" x14ac:dyDescent="0.3">
      <c r="A12" s="329"/>
      <c r="B12" s="329"/>
      <c r="C12" s="329"/>
      <c r="D12" s="329"/>
      <c r="E12" s="329"/>
      <c r="F12" s="329"/>
      <c r="G12" s="85"/>
    </row>
    <row r="13" spans="1:7" ht="16.5" x14ac:dyDescent="0.3">
      <c r="A13" s="329"/>
      <c r="B13" s="329"/>
      <c r="C13" s="329"/>
      <c r="D13" s="329"/>
      <c r="E13" s="329"/>
      <c r="F13" s="329"/>
      <c r="G13" s="85"/>
    </row>
    <row r="14" spans="1:7" ht="16.5" x14ac:dyDescent="0.3">
      <c r="A14" s="329"/>
      <c r="B14" s="329"/>
      <c r="C14" s="329"/>
      <c r="D14" s="329"/>
      <c r="E14" s="329"/>
      <c r="F14" s="329"/>
      <c r="G14" s="85"/>
    </row>
    <row r="15" spans="1:7" ht="16.5" x14ac:dyDescent="0.3">
      <c r="A15" s="329"/>
      <c r="B15" s="329"/>
      <c r="C15" s="329"/>
      <c r="D15" s="329"/>
      <c r="E15" s="329"/>
      <c r="F15" s="329"/>
      <c r="G15" s="85"/>
    </row>
    <row r="16" spans="1:7" ht="16.5" x14ac:dyDescent="0.3">
      <c r="A16" s="329"/>
      <c r="B16" s="329"/>
      <c r="C16" s="329"/>
      <c r="D16" s="329"/>
      <c r="E16" s="329"/>
      <c r="F16" s="329"/>
      <c r="G16" s="85"/>
    </row>
    <row r="17" spans="1:7" ht="17.25" thickBot="1" x14ac:dyDescent="0.35">
      <c r="A17" s="350" t="s">
        <v>69</v>
      </c>
      <c r="B17" s="350"/>
      <c r="C17" s="350"/>
      <c r="D17" s="350"/>
      <c r="E17" s="350"/>
      <c r="F17" s="350"/>
      <c r="G17" s="85"/>
    </row>
    <row r="18" spans="1:7" ht="19.5" thickBot="1" x14ac:dyDescent="0.35">
      <c r="A18" s="269" t="s">
        <v>70</v>
      </c>
      <c r="B18" s="269"/>
      <c r="C18" s="269"/>
      <c r="D18" s="85"/>
      <c r="E18" s="85"/>
      <c r="F18" s="86" cm="1">
        <f t="array" ref="F18:G18">'Project Fees'!O110:P110</f>
        <v>0</v>
      </c>
      <c r="G18" s="85">
        <v>0</v>
      </c>
    </row>
    <row r="19" spans="1:7" ht="17.25" thickBot="1" x14ac:dyDescent="0.35">
      <c r="A19" s="351" t="s">
        <v>71</v>
      </c>
      <c r="B19" s="351"/>
      <c r="C19" s="351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72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350" t="s">
        <v>26</v>
      </c>
      <c r="B22" s="350"/>
      <c r="C22" s="350"/>
      <c r="D22" s="85"/>
      <c r="E22" s="91">
        <v>2.4</v>
      </c>
      <c r="F22" s="89">
        <f>(F20/E22)</f>
        <v>0</v>
      </c>
      <c r="G22" s="90" t="s">
        <v>73</v>
      </c>
    </row>
    <row r="23" spans="1:7" ht="16.5" x14ac:dyDescent="0.3">
      <c r="A23" s="349" t="s">
        <v>74</v>
      </c>
      <c r="B23" s="349"/>
      <c r="C23" s="349"/>
      <c r="D23" s="85"/>
      <c r="E23" s="85"/>
      <c r="F23" s="88">
        <f>F20-F22</f>
        <v>0</v>
      </c>
      <c r="G23" s="120" t="s">
        <v>92</v>
      </c>
    </row>
    <row r="24" spans="1:7" ht="17.25" thickBot="1" x14ac:dyDescent="0.35">
      <c r="A24" s="349"/>
      <c r="B24" s="349"/>
      <c r="C24" s="349"/>
      <c r="D24" s="85"/>
      <c r="E24" s="85"/>
      <c r="F24" s="85"/>
      <c r="G24" s="85"/>
    </row>
    <row r="25" spans="1:7" ht="17.25" thickBot="1" x14ac:dyDescent="0.35">
      <c r="A25" s="350" t="s">
        <v>75</v>
      </c>
      <c r="B25" s="350"/>
      <c r="C25" s="350"/>
      <c r="D25" s="85"/>
      <c r="E25" s="87">
        <v>0.15</v>
      </c>
      <c r="F25" s="92">
        <f>F23*E25</f>
        <v>0</v>
      </c>
      <c r="G25" s="93" t="s">
        <v>76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2024-08-14T09:43:08Z</dcterms:modified>
</cp:coreProperties>
</file>