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.  Projects\1.  Active Projects\2025\x001 - Spekboom\4.  Payments\"/>
    </mc:Choice>
  </mc:AlternateContent>
  <xr:revisionPtr revIDLastSave="0" documentId="13_ncr:1_{BB62B338-4EA0-4E30-B423-86137C0F41B4}" xr6:coauthVersionLast="47" xr6:coauthVersionMax="47" xr10:uidLastSave="{00000000-0000-0000-0000-000000000000}"/>
  <bookViews>
    <workbookView xWindow="-120" yWindow="-120" windowWidth="29040" windowHeight="15720" xr2:uid="{89518410-2E53-4E64-80A7-0FDB51D866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E49" i="1"/>
  <c r="E47" i="1"/>
  <c r="E27" i="1"/>
  <c r="D26" i="1"/>
  <c r="D25" i="1"/>
  <c r="D27" i="1" s="1"/>
  <c r="D14" i="1"/>
  <c r="E42" i="1"/>
  <c r="D42" i="1" s="1"/>
  <c r="E48" i="1"/>
  <c r="E14" i="1" l="1"/>
  <c r="E34" i="1" s="1"/>
  <c r="D36" i="1"/>
  <c r="D20" i="1"/>
  <c r="D21" i="1"/>
  <c r="E36" i="1" l="1"/>
  <c r="I25" i="1"/>
  <c r="D49" i="1"/>
  <c r="E22" i="1"/>
  <c r="D19" i="1"/>
  <c r="D22" i="1" s="1"/>
</calcChain>
</file>

<file path=xl/sharedStrings.xml><?xml version="1.0" encoding="utf-8"?>
<sst xmlns="http://schemas.openxmlformats.org/spreadsheetml/2006/main" count="69" uniqueCount="41">
  <si>
    <t>(incl VAT)</t>
  </si>
  <si>
    <t>(excl VAT)</t>
  </si>
  <si>
    <t>Spekboom (Villas + Courts)</t>
  </si>
  <si>
    <t>Outstanding</t>
  </si>
  <si>
    <t>Paid</t>
  </si>
  <si>
    <t>SDP Agreed totals:</t>
  </si>
  <si>
    <r>
      <rPr>
        <b/>
        <sz val="13"/>
        <rFont val="Aptos Narrow"/>
        <family val="2"/>
        <scheme val="minor"/>
      </rPr>
      <t>PHASE 2</t>
    </r>
    <r>
      <rPr>
        <sz val="13"/>
        <rFont val="Aptos Narrow"/>
        <family val="2"/>
        <scheme val="minor"/>
      </rPr>
      <t>:  SDP's x 2</t>
    </r>
  </si>
  <si>
    <t>Outstanding SDP Fees:</t>
  </si>
  <si>
    <t>Outstanding MS Fees:</t>
  </si>
  <si>
    <t>REIMBURSEMENTS:</t>
  </si>
  <si>
    <t>SDP 1 Submissions</t>
  </si>
  <si>
    <t>SDP 1  - Zoning Certificate</t>
  </si>
  <si>
    <t>SDP 2 - Submissions</t>
  </si>
  <si>
    <t>SDP 2  - Zoning Certificate</t>
  </si>
  <si>
    <t>Totals:</t>
  </si>
  <si>
    <t>Municipal Agreed totals:</t>
  </si>
  <si>
    <t>Description</t>
  </si>
  <si>
    <t>Payment 1 - Deposit (G Squared)</t>
  </si>
  <si>
    <t>Payment 1 - Deposit (Blackhound)</t>
  </si>
  <si>
    <t>Payment 1 - Rendering (Blackhound)</t>
  </si>
  <si>
    <t>Payment 2 - Portion of SDP</t>
  </si>
  <si>
    <t>Payment 3 - Portion of SDP</t>
  </si>
  <si>
    <t>Breakdown:</t>
  </si>
  <si>
    <t>Reimbursments</t>
  </si>
  <si>
    <t>Portion of SDP</t>
  </si>
  <si>
    <r>
      <rPr>
        <b/>
        <sz val="13"/>
        <color theme="1"/>
        <rFont val="Aptos Narrow"/>
        <family val="2"/>
        <scheme val="minor"/>
      </rPr>
      <t>PHASE 1</t>
    </r>
    <r>
      <rPr>
        <sz val="13"/>
        <color theme="1"/>
        <rFont val="Aptos Narrow"/>
        <family val="2"/>
        <scheme val="minor"/>
      </rPr>
      <t>:  DEPOSIT (MUNICIPAL) + RENDERING</t>
    </r>
  </si>
  <si>
    <t>Total Due:</t>
  </si>
  <si>
    <t>Payment 1 - Deposit (BH + GS) + Rendering</t>
  </si>
  <si>
    <t>Total Paid:</t>
  </si>
  <si>
    <t>Payment 4</t>
  </si>
  <si>
    <t>Shortfall</t>
  </si>
  <si>
    <t>SDP 1 - Submissions</t>
  </si>
  <si>
    <t>SDP 1 - Zoning Certificate</t>
  </si>
  <si>
    <t>Erf 4168</t>
  </si>
  <si>
    <t>Erf 4169</t>
  </si>
  <si>
    <t>Erf 3279</t>
  </si>
  <si>
    <t>Erf 3280</t>
  </si>
  <si>
    <r>
      <rPr>
        <b/>
        <sz val="13"/>
        <rFont val="Aptos Narrow"/>
        <family val="2"/>
        <scheme val="minor"/>
      </rPr>
      <t xml:space="preserve">PHASE 3: </t>
    </r>
    <r>
      <rPr>
        <sz val="13"/>
        <rFont val="Aptos Narrow"/>
        <family val="2"/>
        <scheme val="minor"/>
      </rPr>
      <t>ERF CHANGED _ NEW SUBISSION</t>
    </r>
  </si>
  <si>
    <t>Payment 5</t>
  </si>
  <si>
    <t>DEPOSIT (MUNICIPAL) + RENDERING</t>
  </si>
  <si>
    <t>Shortfall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</si>
</sst>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3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name val="Aptos Narrow"/>
      <family val="2"/>
      <scheme val="minor"/>
    </font>
    <font>
      <sz val="13"/>
      <name val="Aptos Narrow"/>
      <family val="2"/>
      <scheme val="minor"/>
    </font>
    <font>
      <sz val="13"/>
      <color rgb="FF9C0006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90">
    <xf numFmtId="0" fontId="0" fillId="0" borderId="0" xfId="0"/>
    <xf numFmtId="44" fontId="0" fillId="0" borderId="0" xfId="0" applyNumberFormat="1"/>
    <xf numFmtId="0" fontId="5" fillId="3" borderId="2" xfId="2" applyFont="1" applyBorder="1"/>
    <xf numFmtId="0" fontId="5" fillId="3" borderId="3" xfId="2" applyFont="1" applyBorder="1"/>
    <xf numFmtId="44" fontId="5" fillId="3" borderId="4" xfId="2" applyNumberFormat="1" applyFont="1" applyBorder="1" applyAlignment="1">
      <alignment vertical="center"/>
    </xf>
    <xf numFmtId="0" fontId="6" fillId="0" borderId="2" xfId="0" applyFont="1" applyBorder="1"/>
    <xf numFmtId="0" fontId="6" fillId="0" borderId="3" xfId="0" applyFont="1" applyBorder="1"/>
    <xf numFmtId="44" fontId="6" fillId="0" borderId="4" xfId="0" applyNumberFormat="1" applyFont="1" applyBorder="1"/>
    <xf numFmtId="0" fontId="0" fillId="4" borderId="13" xfId="0" applyFill="1" applyBorder="1"/>
    <xf numFmtId="0" fontId="0" fillId="4" borderId="14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/>
    <xf numFmtId="0" fontId="0" fillId="0" borderId="7" xfId="0" applyBorder="1"/>
    <xf numFmtId="44" fontId="0" fillId="0" borderId="7" xfId="0" applyNumberFormat="1" applyBorder="1"/>
    <xf numFmtId="0" fontId="0" fillId="0" borderId="8" xfId="0" applyBorder="1"/>
    <xf numFmtId="0" fontId="11" fillId="0" borderId="7" xfId="0" applyFont="1" applyBorder="1"/>
    <xf numFmtId="0" fontId="0" fillId="4" borderId="7" xfId="0" applyFill="1" applyBorder="1" applyAlignment="1">
      <alignment horizontal="center"/>
    </xf>
    <xf numFmtId="0" fontId="11" fillId="0" borderId="17" xfId="0" applyFont="1" applyBorder="1"/>
    <xf numFmtId="0" fontId="0" fillId="0" borderId="18" xfId="0" applyBorder="1"/>
    <xf numFmtId="0" fontId="0" fillId="0" borderId="17" xfId="0" applyBorder="1"/>
    <xf numFmtId="0" fontId="3" fillId="0" borderId="12" xfId="1" applyFont="1" applyFill="1" applyBorder="1"/>
    <xf numFmtId="0" fontId="0" fillId="4" borderId="12" xfId="0" applyFill="1" applyBorder="1"/>
    <xf numFmtId="0" fontId="6" fillId="5" borderId="12" xfId="0" applyFont="1" applyFill="1" applyBorder="1" applyAlignment="1">
      <alignment horizontal="left"/>
    </xf>
    <xf numFmtId="0" fontId="0" fillId="5" borderId="13" xfId="0" applyFill="1" applyBorder="1" applyAlignment="1">
      <alignment horizontal="left"/>
    </xf>
    <xf numFmtId="0" fontId="0" fillId="5" borderId="11" xfId="0" applyFill="1" applyBorder="1" applyAlignment="1">
      <alignment horizontal="left"/>
    </xf>
    <xf numFmtId="0" fontId="4" fillId="5" borderId="12" xfId="0" applyFont="1" applyFill="1" applyBorder="1" applyAlignment="1">
      <alignment horizontal="left"/>
    </xf>
    <xf numFmtId="0" fontId="0" fillId="5" borderId="13" xfId="0" applyFill="1" applyBorder="1"/>
    <xf numFmtId="0" fontId="10" fillId="5" borderId="11" xfId="0" applyFont="1" applyFill="1" applyBorder="1"/>
    <xf numFmtId="0" fontId="2" fillId="3" borderId="8" xfId="2" applyBorder="1"/>
    <xf numFmtId="0" fontId="2" fillId="3" borderId="9" xfId="2" applyBorder="1"/>
    <xf numFmtId="44" fontId="2" fillId="3" borderId="5" xfId="2" applyNumberFormat="1" applyBorder="1"/>
    <xf numFmtId="44" fontId="2" fillId="3" borderId="11" xfId="2" applyNumberFormat="1" applyBorder="1"/>
    <xf numFmtId="0" fontId="1" fillId="2" borderId="12" xfId="1" applyBorder="1"/>
    <xf numFmtId="0" fontId="1" fillId="2" borderId="13" xfId="1" applyBorder="1"/>
    <xf numFmtId="44" fontId="1" fillId="2" borderId="5" xfId="1" applyNumberFormat="1" applyBorder="1"/>
    <xf numFmtId="44" fontId="1" fillId="2" borderId="11" xfId="1" applyNumberFormat="1" applyBorder="1"/>
    <xf numFmtId="44" fontId="1" fillId="2" borderId="12" xfId="1" applyNumberFormat="1" applyBorder="1"/>
    <xf numFmtId="0" fontId="0" fillId="4" borderId="20" xfId="0" applyFill="1" applyBorder="1" applyAlignment="1">
      <alignment horizontal="center"/>
    </xf>
    <xf numFmtId="0" fontId="10" fillId="0" borderId="20" xfId="0" applyFont="1" applyBorder="1"/>
    <xf numFmtId="44" fontId="10" fillId="0" borderId="16" xfId="0" applyNumberFormat="1" applyFont="1" applyBorder="1"/>
    <xf numFmtId="44" fontId="10" fillId="0" borderId="10" xfId="0" applyNumberFormat="1" applyFont="1" applyBorder="1"/>
    <xf numFmtId="0" fontId="0" fillId="4" borderId="10" xfId="0" applyFill="1" applyBorder="1" applyAlignment="1">
      <alignment horizontal="center"/>
    </xf>
    <xf numFmtId="0" fontId="0" fillId="0" borderId="6" xfId="0" applyBorder="1"/>
    <xf numFmtId="44" fontId="0" fillId="0" borderId="15" xfId="0" applyNumberFormat="1" applyBorder="1"/>
    <xf numFmtId="44" fontId="0" fillId="0" borderId="16" xfId="0" applyNumberFormat="1" applyBorder="1"/>
    <xf numFmtId="44" fontId="0" fillId="0" borderId="10" xfId="0" applyNumberFormat="1" applyBorder="1"/>
    <xf numFmtId="0" fontId="3" fillId="0" borderId="13" xfId="1" applyFont="1" applyFill="1" applyBorder="1"/>
    <xf numFmtId="0" fontId="8" fillId="5" borderId="12" xfId="0" applyFont="1" applyFill="1" applyBorder="1"/>
    <xf numFmtId="0" fontId="0" fillId="5" borderId="11" xfId="0" applyFill="1" applyBorder="1"/>
    <xf numFmtId="44" fontId="0" fillId="0" borderId="6" xfId="0" applyNumberFormat="1" applyBorder="1"/>
    <xf numFmtId="0" fontId="0" fillId="4" borderId="11" xfId="0" applyFill="1" applyBorder="1" applyAlignment="1">
      <alignment horizontal="center"/>
    </xf>
    <xf numFmtId="0" fontId="10" fillId="0" borderId="19" xfId="0" applyFont="1" applyBorder="1"/>
    <xf numFmtId="44" fontId="10" fillId="0" borderId="6" xfId="0" applyNumberFormat="1" applyFont="1" applyBorder="1"/>
    <xf numFmtId="44" fontId="10" fillId="0" borderId="22" xfId="0" applyNumberFormat="1" applyFont="1" applyBorder="1"/>
    <xf numFmtId="0" fontId="0" fillId="0" borderId="20" xfId="0" applyBorder="1"/>
    <xf numFmtId="0" fontId="0" fillId="0" borderId="16" xfId="0" applyBorder="1"/>
    <xf numFmtId="0" fontId="0" fillId="4" borderId="23" xfId="0" applyFill="1" applyBorder="1" applyAlignment="1">
      <alignment horizontal="center" vertical="center"/>
    </xf>
    <xf numFmtId="0" fontId="0" fillId="0" borderId="13" xfId="0" applyBorder="1"/>
    <xf numFmtId="0" fontId="0" fillId="4" borderId="24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44" fontId="1" fillId="2" borderId="11" xfId="1" applyNumberFormat="1" applyBorder="1" applyAlignment="1"/>
    <xf numFmtId="0" fontId="0" fillId="0" borderId="27" xfId="0" applyBorder="1"/>
    <xf numFmtId="44" fontId="0" fillId="0" borderId="28" xfId="0" applyNumberFormat="1" applyBorder="1"/>
    <xf numFmtId="0" fontId="0" fillId="0" borderId="1" xfId="0" applyBorder="1"/>
    <xf numFmtId="44" fontId="0" fillId="0" borderId="14" xfId="0" applyNumberFormat="1" applyBorder="1"/>
    <xf numFmtId="44" fontId="10" fillId="6" borderId="16" xfId="0" applyNumberFormat="1" applyFont="1" applyFill="1" applyBorder="1"/>
    <xf numFmtId="44" fontId="10" fillId="6" borderId="10" xfId="0" applyNumberFormat="1" applyFont="1" applyFill="1" applyBorder="1"/>
    <xf numFmtId="0" fontId="0" fillId="6" borderId="7" xfId="0" applyFill="1" applyBorder="1" applyAlignment="1">
      <alignment horizontal="left"/>
    </xf>
    <xf numFmtId="0" fontId="0" fillId="6" borderId="0" xfId="0" applyFill="1" applyAlignment="1">
      <alignment horizontal="left"/>
    </xf>
    <xf numFmtId="44" fontId="0" fillId="6" borderId="7" xfId="0" applyNumberFormat="1" applyFill="1" applyBorder="1"/>
    <xf numFmtId="0" fontId="0" fillId="6" borderId="8" xfId="0" applyFill="1" applyBorder="1" applyAlignment="1">
      <alignment horizontal="left"/>
    </xf>
    <xf numFmtId="0" fontId="0" fillId="6" borderId="9" xfId="0" applyFill="1" applyBorder="1"/>
    <xf numFmtId="44" fontId="0" fillId="6" borderId="8" xfId="0" applyNumberFormat="1" applyFill="1" applyBorder="1"/>
    <xf numFmtId="0" fontId="0" fillId="0" borderId="8" xfId="0" applyBorder="1" applyAlignment="1">
      <alignment horizontal="left"/>
    </xf>
    <xf numFmtId="44" fontId="0" fillId="0" borderId="8" xfId="0" applyNumberFormat="1" applyBorder="1"/>
    <xf numFmtId="0" fontId="0" fillId="4" borderId="19" xfId="0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1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5" borderId="1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0" fillId="4" borderId="17" xfId="0" applyFill="1" applyBorder="1" applyAlignment="1">
      <alignment horizontal="left" vertical="center"/>
    </xf>
    <xf numFmtId="0" fontId="0" fillId="4" borderId="18" xfId="0" applyFill="1" applyBorder="1" applyAlignment="1">
      <alignment horizontal="left" vertical="center"/>
    </xf>
    <xf numFmtId="0" fontId="0" fillId="4" borderId="2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EA4F3-74A4-44A8-9835-604B283F768C}">
  <sheetPr>
    <pageSetUpPr fitToPage="1"/>
  </sheetPr>
  <dimension ref="A1:I49"/>
  <sheetViews>
    <sheetView tabSelected="1" topLeftCell="A12" workbookViewId="0">
      <selection activeCell="E25" sqref="E25"/>
    </sheetView>
  </sheetViews>
  <sheetFormatPr defaultRowHeight="15" x14ac:dyDescent="0.25"/>
  <cols>
    <col min="1" max="1" width="23.42578125" customWidth="1"/>
    <col min="2" max="2" width="17" customWidth="1"/>
    <col min="3" max="3" width="19.42578125" customWidth="1"/>
    <col min="4" max="4" width="15.42578125" customWidth="1"/>
    <col min="5" max="5" width="17.5703125" bestFit="1" customWidth="1"/>
    <col min="7" max="7" width="17.5703125" customWidth="1"/>
    <col min="8" max="8" width="16.140625" customWidth="1"/>
    <col min="9" max="9" width="15.42578125" bestFit="1" customWidth="1"/>
    <col min="10" max="10" width="12.5703125" bestFit="1" customWidth="1"/>
    <col min="11" max="11" width="27.7109375" bestFit="1" customWidth="1"/>
    <col min="12" max="12" width="14.140625" customWidth="1"/>
    <col min="13" max="13" width="12.5703125" bestFit="1" customWidth="1"/>
    <col min="14" max="14" width="10.5703125" bestFit="1" customWidth="1"/>
  </cols>
  <sheetData>
    <row r="1" spans="1:9" ht="20.25" customHeight="1" thickBot="1" x14ac:dyDescent="0.3">
      <c r="A1" s="81" t="s">
        <v>2</v>
      </c>
      <c r="B1" s="82"/>
      <c r="C1" s="82"/>
      <c r="D1" s="82"/>
      <c r="E1" s="83"/>
    </row>
    <row r="2" spans="1:9" ht="15.75" thickBot="1" x14ac:dyDescent="0.3"/>
    <row r="3" spans="1:9" ht="18" thickBot="1" x14ac:dyDescent="0.35">
      <c r="A3" s="48" t="s">
        <v>9</v>
      </c>
      <c r="B3" s="27"/>
      <c r="C3" s="27"/>
      <c r="D3" s="27"/>
      <c r="E3" s="49"/>
    </row>
    <row r="4" spans="1:9" x14ac:dyDescent="0.25">
      <c r="A4" s="84" t="s">
        <v>16</v>
      </c>
      <c r="B4" s="85"/>
      <c r="C4" s="85"/>
      <c r="D4" s="57" t="s">
        <v>3</v>
      </c>
      <c r="E4" s="59" t="s">
        <v>4</v>
      </c>
    </row>
    <row r="5" spans="1:9" x14ac:dyDescent="0.25">
      <c r="A5" s="86"/>
      <c r="B5" s="87"/>
      <c r="C5" s="87"/>
      <c r="D5" s="9" t="s">
        <v>0</v>
      </c>
      <c r="E5" s="60" t="s">
        <v>0</v>
      </c>
    </row>
    <row r="6" spans="1:9" x14ac:dyDescent="0.25">
      <c r="A6" s="88" t="s">
        <v>10</v>
      </c>
      <c r="B6" s="89"/>
      <c r="C6" s="62" t="s">
        <v>35</v>
      </c>
      <c r="D6" s="44">
        <v>0</v>
      </c>
      <c r="E6" s="63">
        <v>1907</v>
      </c>
    </row>
    <row r="7" spans="1:9" x14ac:dyDescent="0.25">
      <c r="A7" s="77" t="s">
        <v>11</v>
      </c>
      <c r="B7" s="78"/>
      <c r="C7" t="s">
        <v>35</v>
      </c>
      <c r="D7" s="45">
        <v>0</v>
      </c>
      <c r="E7" s="45">
        <v>335</v>
      </c>
    </row>
    <row r="8" spans="1:9" x14ac:dyDescent="0.25">
      <c r="A8" s="77" t="s">
        <v>12</v>
      </c>
      <c r="B8" s="78"/>
      <c r="C8" t="s">
        <v>36</v>
      </c>
      <c r="D8" s="45">
        <v>0</v>
      </c>
      <c r="E8" s="45">
        <v>1907</v>
      </c>
    </row>
    <row r="9" spans="1:9" x14ac:dyDescent="0.25">
      <c r="A9" s="79" t="s">
        <v>13</v>
      </c>
      <c r="B9" s="80"/>
      <c r="C9" s="64" t="s">
        <v>36</v>
      </c>
      <c r="D9" s="65">
        <v>0</v>
      </c>
      <c r="E9" s="65">
        <v>335</v>
      </c>
    </row>
    <row r="10" spans="1:9" x14ac:dyDescent="0.25">
      <c r="A10" s="77" t="s">
        <v>31</v>
      </c>
      <c r="B10" s="78"/>
      <c r="C10" t="s">
        <v>33</v>
      </c>
      <c r="D10" s="44">
        <v>1907</v>
      </c>
      <c r="E10" s="50"/>
    </row>
    <row r="11" spans="1:9" x14ac:dyDescent="0.25">
      <c r="A11" s="77" t="s">
        <v>32</v>
      </c>
      <c r="B11" s="78"/>
      <c r="C11" t="s">
        <v>33</v>
      </c>
      <c r="D11" s="45">
        <v>335</v>
      </c>
      <c r="E11" s="50"/>
    </row>
    <row r="12" spans="1:9" x14ac:dyDescent="0.25">
      <c r="A12" s="77" t="s">
        <v>12</v>
      </c>
      <c r="B12" s="78"/>
      <c r="C12" t="s">
        <v>34</v>
      </c>
      <c r="D12" s="45">
        <v>1907</v>
      </c>
      <c r="E12" s="50"/>
    </row>
    <row r="13" spans="1:9" ht="15.75" thickBot="1" x14ac:dyDescent="0.3">
      <c r="A13" s="77" t="s">
        <v>13</v>
      </c>
      <c r="B13" s="78"/>
      <c r="C13" t="s">
        <v>34</v>
      </c>
      <c r="D13" s="46">
        <v>335</v>
      </c>
      <c r="E13" s="43"/>
    </row>
    <row r="14" spans="1:9" ht="15.75" thickBot="1" x14ac:dyDescent="0.3">
      <c r="A14" s="21" t="s">
        <v>14</v>
      </c>
      <c r="B14" s="47"/>
      <c r="C14" s="58"/>
      <c r="D14" s="31">
        <f>SUM(D6:D13)</f>
        <v>4484</v>
      </c>
      <c r="E14" s="61">
        <f>SUM(E6:E12)</f>
        <v>4484</v>
      </c>
    </row>
    <row r="15" spans="1:9" ht="15.75" thickBot="1" x14ac:dyDescent="0.3"/>
    <row r="16" spans="1:9" ht="18" thickBot="1" x14ac:dyDescent="0.35">
      <c r="A16" s="23" t="s">
        <v>39</v>
      </c>
      <c r="B16" s="24"/>
      <c r="C16" s="24"/>
      <c r="D16" s="24"/>
      <c r="E16" s="25"/>
      <c r="G16" s="5" t="s">
        <v>15</v>
      </c>
      <c r="H16" s="6"/>
      <c r="I16" s="7">
        <v>231625.64</v>
      </c>
    </row>
    <row r="17" spans="1:9" ht="18" thickBot="1" x14ac:dyDescent="0.35">
      <c r="A17" s="22" t="s">
        <v>27</v>
      </c>
      <c r="B17" s="8"/>
      <c r="C17" s="8"/>
      <c r="D17" s="17" t="s">
        <v>0</v>
      </c>
      <c r="E17" s="38" t="s">
        <v>1</v>
      </c>
      <c r="G17" s="2" t="s">
        <v>8</v>
      </c>
      <c r="H17" s="3"/>
      <c r="I17" s="4">
        <f>I16-E20</f>
        <v>201625.64</v>
      </c>
    </row>
    <row r="18" spans="1:9" x14ac:dyDescent="0.25">
      <c r="A18" s="18" t="s">
        <v>22</v>
      </c>
      <c r="B18" s="19"/>
      <c r="C18" s="19"/>
      <c r="D18" s="20"/>
      <c r="E18" s="39"/>
    </row>
    <row r="19" spans="1:9" x14ac:dyDescent="0.25">
      <c r="A19" s="11" t="s">
        <v>17</v>
      </c>
      <c r="B19" s="10"/>
      <c r="C19" s="10"/>
      <c r="D19" s="14">
        <f>(E19*0.15) + E19</f>
        <v>80500</v>
      </c>
      <c r="E19" s="40">
        <v>70000</v>
      </c>
    </row>
    <row r="20" spans="1:9" x14ac:dyDescent="0.25">
      <c r="A20" s="68" t="s">
        <v>18</v>
      </c>
      <c r="B20" s="69"/>
      <c r="C20" s="69"/>
      <c r="D20" s="70">
        <f>(E20*0.15) + E20</f>
        <v>34500</v>
      </c>
      <c r="E20" s="66">
        <v>30000</v>
      </c>
    </row>
    <row r="21" spans="1:9" ht="15.75" thickBot="1" x14ac:dyDescent="0.3">
      <c r="A21" s="71" t="s">
        <v>19</v>
      </c>
      <c r="B21" s="72"/>
      <c r="C21" s="72"/>
      <c r="D21" s="73">
        <f>(E21*0.15) + E21</f>
        <v>47929.24</v>
      </c>
      <c r="E21" s="67">
        <v>41677.599999999999</v>
      </c>
    </row>
    <row r="22" spans="1:9" ht="15.75" thickBot="1" x14ac:dyDescent="0.3">
      <c r="A22" s="33" t="s">
        <v>28</v>
      </c>
      <c r="B22" s="34"/>
      <c r="C22" s="34"/>
      <c r="D22" s="37">
        <f>SUM(D19:D21)</f>
        <v>162929.24</v>
      </c>
      <c r="E22" s="35">
        <f>SUM(E19:E21)</f>
        <v>141677.6</v>
      </c>
    </row>
    <row r="23" spans="1:9" ht="15.75" thickBot="1" x14ac:dyDescent="0.3"/>
    <row r="24" spans="1:9" ht="18" thickBot="1" x14ac:dyDescent="0.35">
      <c r="A24" s="23" t="s">
        <v>25</v>
      </c>
      <c r="B24" s="27"/>
      <c r="C24" s="27"/>
      <c r="D24" s="27"/>
      <c r="E24" s="28"/>
      <c r="G24" s="5" t="s">
        <v>5</v>
      </c>
      <c r="H24" s="6"/>
      <c r="I24" s="7">
        <v>261386.4</v>
      </c>
    </row>
    <row r="25" spans="1:9" ht="17.25" x14ac:dyDescent="0.3">
      <c r="A25" s="11" t="s">
        <v>18</v>
      </c>
      <c r="B25" s="10"/>
      <c r="C25" s="10"/>
      <c r="D25" s="14">
        <f>(E25*0.15) + E25</f>
        <v>34500</v>
      </c>
      <c r="E25" s="40">
        <v>30000</v>
      </c>
      <c r="G25" s="2" t="s">
        <v>7</v>
      </c>
      <c r="H25" s="3"/>
      <c r="I25" s="4">
        <f>I24-E31-E34-E39-E40</f>
        <v>1906.9991304347932</v>
      </c>
    </row>
    <row r="26" spans="1:9" ht="15.75" thickBot="1" x14ac:dyDescent="0.3">
      <c r="A26" s="74" t="s">
        <v>19</v>
      </c>
      <c r="B26" s="12"/>
      <c r="C26" s="12"/>
      <c r="D26" s="75">
        <f>(E26*0.15) + E26</f>
        <v>47929.24</v>
      </c>
      <c r="E26" s="41">
        <v>41677.599999999999</v>
      </c>
    </row>
    <row r="27" spans="1:9" ht="15.75" thickBot="1" x14ac:dyDescent="0.3">
      <c r="A27" s="33" t="s">
        <v>28</v>
      </c>
      <c r="B27" s="34"/>
      <c r="C27" s="34"/>
      <c r="D27" s="37">
        <f>SUM(D24:D26)</f>
        <v>82429.239999999991</v>
      </c>
      <c r="E27" s="35">
        <f>SUM(E25:E26)</f>
        <v>71677.600000000006</v>
      </c>
    </row>
    <row r="28" spans="1:9" ht="15.75" thickBot="1" x14ac:dyDescent="0.3"/>
    <row r="29" spans="1:9" ht="18" thickBot="1" x14ac:dyDescent="0.35">
      <c r="A29" s="26" t="s">
        <v>6</v>
      </c>
      <c r="B29" s="27"/>
      <c r="C29" s="27"/>
      <c r="D29" s="27"/>
      <c r="E29" s="28"/>
    </row>
    <row r="30" spans="1:9" ht="15.75" thickBot="1" x14ac:dyDescent="0.3">
      <c r="A30" s="22" t="s">
        <v>20</v>
      </c>
      <c r="B30" s="8"/>
      <c r="C30" s="8"/>
      <c r="D30" s="17" t="s">
        <v>0</v>
      </c>
      <c r="E30" s="38" t="s">
        <v>1</v>
      </c>
    </row>
    <row r="31" spans="1:9" ht="15.75" thickBot="1" x14ac:dyDescent="0.3">
      <c r="A31" s="33" t="s">
        <v>28</v>
      </c>
      <c r="B31" s="34"/>
      <c r="C31" s="34"/>
      <c r="D31" s="37">
        <v>99999.998000000007</v>
      </c>
      <c r="E31" s="35">
        <v>86956.52</v>
      </c>
    </row>
    <row r="32" spans="1:9" ht="15.75" thickBot="1" x14ac:dyDescent="0.3">
      <c r="A32" s="22" t="s">
        <v>21</v>
      </c>
      <c r="B32" s="8"/>
      <c r="C32" s="8"/>
      <c r="D32" s="17" t="s">
        <v>0</v>
      </c>
      <c r="E32" s="42" t="s">
        <v>1</v>
      </c>
      <c r="F32" s="1"/>
    </row>
    <row r="33" spans="1:8" x14ac:dyDescent="0.25">
      <c r="A33" s="16" t="s">
        <v>22</v>
      </c>
      <c r="D33" s="20"/>
      <c r="E33" s="39"/>
    </row>
    <row r="34" spans="1:8" x14ac:dyDescent="0.25">
      <c r="A34" s="13" t="s">
        <v>24</v>
      </c>
      <c r="D34" s="14">
        <v>50000</v>
      </c>
      <c r="E34" s="40">
        <f>(D34/1.15)-E35</f>
        <v>41571.260869565223</v>
      </c>
    </row>
    <row r="35" spans="1:8" ht="15.75" thickBot="1" x14ac:dyDescent="0.3">
      <c r="A35" s="15" t="s">
        <v>23</v>
      </c>
      <c r="B35" s="12"/>
      <c r="C35" s="12"/>
      <c r="D35" s="13"/>
      <c r="E35" s="41">
        <v>1907</v>
      </c>
      <c r="G35" s="1"/>
    </row>
    <row r="36" spans="1:8" ht="15.75" thickBot="1" x14ac:dyDescent="0.3">
      <c r="A36" s="33" t="s">
        <v>28</v>
      </c>
      <c r="B36" s="34"/>
      <c r="C36" s="34"/>
      <c r="D36" s="35">
        <f>SUM(D34:D35)</f>
        <v>50000</v>
      </c>
      <c r="E36" s="36">
        <f>SUM(E34+E35)</f>
        <v>43478.260869565223</v>
      </c>
    </row>
    <row r="37" spans="1:8" ht="15.75" thickBot="1" x14ac:dyDescent="0.3">
      <c r="A37" s="22" t="s">
        <v>29</v>
      </c>
      <c r="B37" s="8"/>
      <c r="C37" s="8"/>
      <c r="D37" s="38" t="s">
        <v>0</v>
      </c>
      <c r="E37" s="51" t="s">
        <v>1</v>
      </c>
    </row>
    <row r="38" spans="1:8" x14ac:dyDescent="0.25">
      <c r="A38" s="16" t="s">
        <v>22</v>
      </c>
      <c r="D38" s="55"/>
      <c r="E38" s="52"/>
      <c r="H38" s="1"/>
    </row>
    <row r="39" spans="1:8" x14ac:dyDescent="0.25">
      <c r="A39" s="13" t="s">
        <v>30</v>
      </c>
      <c r="D39" s="56"/>
      <c r="E39" s="53">
        <v>2165.42</v>
      </c>
    </row>
    <row r="40" spans="1:8" x14ac:dyDescent="0.25">
      <c r="A40" s="13" t="s">
        <v>24</v>
      </c>
      <c r="D40" s="45"/>
      <c r="E40" s="53">
        <v>128786.2</v>
      </c>
    </row>
    <row r="41" spans="1:8" ht="15.75" thickBot="1" x14ac:dyDescent="0.3">
      <c r="A41" s="15" t="s">
        <v>23</v>
      </c>
      <c r="B41" s="12"/>
      <c r="C41" s="12"/>
      <c r="D41" s="56"/>
      <c r="E41" s="54">
        <v>2577</v>
      </c>
    </row>
    <row r="42" spans="1:8" ht="15.75" thickBot="1" x14ac:dyDescent="0.3">
      <c r="A42" s="33" t="s">
        <v>28</v>
      </c>
      <c r="B42" s="34"/>
      <c r="C42" s="34"/>
      <c r="D42" s="35">
        <f>E42*1.15</f>
        <v>153557.91300000003</v>
      </c>
      <c r="E42" s="36">
        <f>SUM(E40+E41+E39)</f>
        <v>133528.62000000002</v>
      </c>
      <c r="G42" s="1"/>
      <c r="H42" s="1"/>
    </row>
    <row r="43" spans="1:8" ht="15.75" thickBot="1" x14ac:dyDescent="0.3"/>
    <row r="44" spans="1:8" ht="18" thickBot="1" x14ac:dyDescent="0.35">
      <c r="A44" s="26" t="s">
        <v>37</v>
      </c>
      <c r="B44" s="27"/>
      <c r="C44" s="27"/>
      <c r="D44" s="27"/>
      <c r="E44" s="28"/>
    </row>
    <row r="45" spans="1:8" ht="15.75" thickBot="1" x14ac:dyDescent="0.3">
      <c r="A45" s="22" t="s">
        <v>38</v>
      </c>
      <c r="B45" s="8"/>
      <c r="C45" s="8"/>
      <c r="D45" s="38" t="s">
        <v>0</v>
      </c>
      <c r="E45" s="76" t="s">
        <v>1</v>
      </c>
    </row>
    <row r="46" spans="1:8" x14ac:dyDescent="0.25">
      <c r="A46" s="18" t="s">
        <v>22</v>
      </c>
      <c r="B46" s="19"/>
      <c r="C46" s="19"/>
      <c r="D46" s="55"/>
      <c r="E46" s="52"/>
    </row>
    <row r="47" spans="1:8" x14ac:dyDescent="0.25">
      <c r="A47" s="13" t="s">
        <v>40</v>
      </c>
      <c r="D47" s="56"/>
      <c r="E47" s="53">
        <f>I25</f>
        <v>1906.9991304347932</v>
      </c>
    </row>
    <row r="48" spans="1:8" ht="15.75" thickBot="1" x14ac:dyDescent="0.3">
      <c r="A48" s="15" t="s">
        <v>23</v>
      </c>
      <c r="B48" s="12"/>
      <c r="C48" s="12"/>
      <c r="D48" s="46">
        <v>0</v>
      </c>
      <c r="E48" s="54">
        <f>D14</f>
        <v>4484</v>
      </c>
    </row>
    <row r="49" spans="1:5" ht="15.75" thickBot="1" x14ac:dyDescent="0.3">
      <c r="A49" s="29" t="s">
        <v>26</v>
      </c>
      <c r="B49" s="30"/>
      <c r="C49" s="30"/>
      <c r="D49" s="31">
        <f>SUM(D48:D48)</f>
        <v>0</v>
      </c>
      <c r="E49" s="32">
        <f>SUM(E47:E48)</f>
        <v>6390.9991304347932</v>
      </c>
    </row>
  </sheetData>
  <mergeCells count="10">
    <mergeCell ref="A1:E1"/>
    <mergeCell ref="A4:C5"/>
    <mergeCell ref="A6:B6"/>
    <mergeCell ref="A7:B7"/>
    <mergeCell ref="A8:B8"/>
    <mergeCell ref="A10:B10"/>
    <mergeCell ref="A11:B11"/>
    <mergeCell ref="A12:B12"/>
    <mergeCell ref="A13:B13"/>
    <mergeCell ref="A9:B9"/>
  </mergeCells>
  <phoneticPr fontId="12" type="noConversion"/>
  <pageMargins left="0.7" right="0.7" top="0.75" bottom="0.75" header="0.3" footer="0.3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cp:lastPrinted>2025-05-14T10:30:07Z</cp:lastPrinted>
  <dcterms:created xsi:type="dcterms:W3CDTF">2024-07-26T11:02:11Z</dcterms:created>
  <dcterms:modified xsi:type="dcterms:W3CDTF">2025-05-14T14:00:50Z</dcterms:modified>
</cp:coreProperties>
</file>