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10.0.0.15\Public\ARCHITECTURAL DEPARTMENT\0. G-SQUARED ARCHITECTURE\04. ADMIN\"/>
    </mc:Choice>
  </mc:AlternateContent>
  <bookViews>
    <workbookView xWindow="0" yWindow="0" windowWidth="28800" windowHeight="12435" activeTab="2"/>
  </bookViews>
  <sheets>
    <sheet name="Fee Proposals" sheetId="1" r:id="rId1"/>
    <sheet name="Current Projects" sheetId="2" r:id="rId2"/>
    <sheet name="Projects Tracker" sheetId="6" r:id="rId3"/>
    <sheet name="Projects Completed" sheetId="7" r:id="rId4"/>
    <sheet name="Outstanding Fees" sheetId="8" r:id="rId5"/>
    <sheet name="Sheet2" sheetId="4" r:id="rId6"/>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 i="6" l="1"/>
  <c r="E19" i="6"/>
  <c r="E21" i="6"/>
  <c r="E23" i="6"/>
  <c r="E30" i="6"/>
  <c r="E33" i="6"/>
  <c r="K45" i="6" l="1"/>
  <c r="L45" i="6" s="1"/>
  <c r="C54" i="6"/>
  <c r="C53" i="6"/>
  <c r="C52" i="6"/>
  <c r="C55" i="6" l="1"/>
  <c r="D44" i="6"/>
  <c r="K44" i="6"/>
  <c r="L44" i="6" s="1"/>
  <c r="K43" i="6" l="1"/>
  <c r="L43" i="6" s="1"/>
  <c r="K42" i="6"/>
  <c r="L42" i="6" s="1"/>
  <c r="K41" i="6"/>
  <c r="L41" i="6" s="1"/>
  <c r="D41" i="6"/>
  <c r="E28" i="6" l="1"/>
  <c r="E31" i="6" l="1"/>
  <c r="E32" i="6"/>
  <c r="E34" i="6"/>
  <c r="E13" i="7" l="1"/>
  <c r="D13" i="7"/>
  <c r="C13" i="7"/>
  <c r="E12" i="7"/>
  <c r="D12" i="7"/>
  <c r="C12" i="7"/>
  <c r="S19" i="8" l="1"/>
  <c r="D27" i="8" l="1"/>
  <c r="S18" i="8"/>
  <c r="S25" i="8"/>
  <c r="S29" i="8" s="1"/>
  <c r="S9" i="8"/>
  <c r="S27" i="8" l="1"/>
  <c r="E11" i="7" l="1"/>
  <c r="D11" i="7"/>
  <c r="C11" i="7"/>
  <c r="E10" i="7"/>
  <c r="D10" i="7"/>
  <c r="C10" i="7"/>
  <c r="D9" i="7" l="1"/>
  <c r="C9" i="7"/>
  <c r="B9" i="7"/>
  <c r="D8" i="7"/>
  <c r="C8" i="7"/>
  <c r="B8" i="7"/>
  <c r="A44" i="2" l="1"/>
  <c r="A43" i="2"/>
  <c r="P38" i="1" l="1"/>
  <c r="P51" i="1" s="1"/>
  <c r="E40" i="6" l="1"/>
  <c r="D40" i="6"/>
  <c r="C40" i="6"/>
  <c r="K40" i="6"/>
  <c r="L40" i="6" s="1"/>
  <c r="L7" i="7" l="1"/>
  <c r="E7" i="7"/>
  <c r="D7" i="7"/>
  <c r="C7" i="7"/>
  <c r="L6" i="7"/>
  <c r="E6" i="7"/>
  <c r="D6" i="7"/>
  <c r="C6" i="7"/>
  <c r="L5" i="7"/>
  <c r="E5" i="7"/>
  <c r="D5" i="7"/>
  <c r="C5" i="7"/>
  <c r="C39" i="6"/>
  <c r="D39" i="6"/>
  <c r="E39" i="6"/>
  <c r="K39" i="6"/>
  <c r="L39" i="6" s="1"/>
  <c r="K36" i="6" l="1"/>
  <c r="L36" i="6" s="1"/>
  <c r="C37" i="6"/>
  <c r="C38" i="6"/>
  <c r="D37" i="6"/>
  <c r="D38" i="6"/>
  <c r="E37" i="6"/>
  <c r="K37" i="6"/>
  <c r="L37" i="6" s="1"/>
  <c r="K38" i="6"/>
  <c r="L38" i="6" s="1"/>
  <c r="C36" i="6"/>
  <c r="D36" i="6"/>
  <c r="E36" i="6"/>
  <c r="E35" i="6"/>
  <c r="D35" i="6"/>
  <c r="C35" i="6"/>
  <c r="L35" i="6"/>
  <c r="K34" i="6"/>
  <c r="L34" i="6" s="1"/>
  <c r="D34" i="6"/>
  <c r="C34" i="6"/>
  <c r="K33" i="6"/>
  <c r="L33" i="6" s="1"/>
  <c r="D33" i="6"/>
  <c r="C33" i="6"/>
  <c r="K32" i="6"/>
  <c r="L32" i="6" s="1"/>
  <c r="D32" i="6"/>
  <c r="C32" i="6"/>
  <c r="L31" i="6"/>
  <c r="D31" i="6"/>
  <c r="C31" i="6"/>
  <c r="K30" i="6"/>
  <c r="L30" i="6" s="1"/>
  <c r="D30" i="6"/>
  <c r="C30" i="6"/>
  <c r="L29" i="6"/>
  <c r="E29" i="6"/>
  <c r="D29" i="6"/>
  <c r="C29" i="6"/>
  <c r="L28" i="6"/>
  <c r="D28" i="6"/>
  <c r="C28" i="6"/>
  <c r="L27" i="6"/>
  <c r="E27" i="6"/>
  <c r="D27" i="6"/>
  <c r="C27" i="6"/>
  <c r="K26" i="6"/>
  <c r="L26" i="6" s="1"/>
  <c r="D26" i="6"/>
  <c r="C26" i="6"/>
  <c r="K25" i="6"/>
  <c r="L25" i="6" s="1"/>
  <c r="D25" i="6"/>
  <c r="C25" i="6"/>
  <c r="L24" i="6"/>
  <c r="E24" i="6"/>
  <c r="D24" i="6"/>
  <c r="C24" i="6"/>
  <c r="K23" i="6"/>
  <c r="L23" i="6" s="1"/>
  <c r="D23" i="6"/>
  <c r="C23" i="6"/>
  <c r="K22" i="6"/>
  <c r="L22" i="6" s="1"/>
  <c r="E22" i="6"/>
  <c r="D22" i="6"/>
  <c r="C22" i="6"/>
  <c r="K21" i="6"/>
  <c r="L21" i="6" s="1"/>
  <c r="D21" i="6"/>
  <c r="C21" i="6"/>
  <c r="K20" i="6"/>
  <c r="L20" i="6" s="1"/>
  <c r="E20" i="6"/>
  <c r="D20" i="6"/>
  <c r="C20" i="6"/>
  <c r="K19" i="6"/>
  <c r="L19" i="6" s="1"/>
  <c r="D19" i="6"/>
  <c r="C19" i="6"/>
  <c r="K18" i="6"/>
  <c r="L18" i="6" s="1"/>
  <c r="D18" i="6"/>
  <c r="C18" i="6"/>
  <c r="L17" i="6"/>
  <c r="E17" i="6"/>
  <c r="D17" i="6"/>
  <c r="C17" i="6"/>
  <c r="K16" i="6"/>
  <c r="L16" i="6" s="1"/>
  <c r="D16" i="6"/>
  <c r="C16" i="6"/>
  <c r="K15" i="6"/>
  <c r="L15" i="6" s="1"/>
  <c r="E15" i="6"/>
  <c r="D15" i="6"/>
  <c r="C15" i="6"/>
  <c r="K14" i="6"/>
  <c r="L14" i="6" s="1"/>
  <c r="D14" i="6"/>
  <c r="C14" i="6"/>
  <c r="E13" i="6"/>
  <c r="D13" i="6"/>
  <c r="C13" i="6"/>
  <c r="E12" i="6"/>
  <c r="D12" i="6"/>
  <c r="C12" i="6"/>
  <c r="E11" i="6"/>
  <c r="D11" i="6"/>
  <c r="C11" i="6"/>
  <c r="K10" i="6"/>
  <c r="D10" i="6"/>
  <c r="C10" i="6"/>
  <c r="K9" i="6"/>
  <c r="E9" i="6"/>
  <c r="D9" i="6"/>
  <c r="C9" i="6"/>
  <c r="E8" i="6"/>
  <c r="D8" i="6"/>
  <c r="C8" i="6"/>
  <c r="K7" i="6"/>
  <c r="L7" i="6" s="1"/>
  <c r="D7" i="6"/>
  <c r="C7" i="6"/>
  <c r="K6" i="6"/>
  <c r="L6" i="6" s="1"/>
  <c r="D6" i="6"/>
  <c r="C6" i="6"/>
  <c r="K5" i="6"/>
  <c r="L5" i="6" s="1"/>
  <c r="D5" i="6"/>
  <c r="C5" i="6"/>
  <c r="L13" i="6" l="1"/>
  <c r="L13" i="7"/>
  <c r="L12" i="6"/>
  <c r="L12" i="7"/>
  <c r="L11" i="6"/>
  <c r="L10" i="6"/>
  <c r="L9" i="6"/>
  <c r="L8" i="6"/>
  <c r="G53" i="1"/>
  <c r="G55" i="1" l="1"/>
  <c r="G54" i="1"/>
  <c r="C53" i="1" l="1"/>
  <c r="C55" i="1"/>
  <c r="D55" i="1" s="1"/>
  <c r="C54" i="1"/>
  <c r="D54" i="1" s="1"/>
</calcChain>
</file>

<file path=xl/sharedStrings.xml><?xml version="1.0" encoding="utf-8"?>
<sst xmlns="http://schemas.openxmlformats.org/spreadsheetml/2006/main" count="1124" uniqueCount="613">
  <si>
    <t>Tender Number</t>
  </si>
  <si>
    <t>Erf Number</t>
  </si>
  <si>
    <t>Suburb</t>
  </si>
  <si>
    <t>Client</t>
  </si>
  <si>
    <t>Received</t>
  </si>
  <si>
    <t>Sent</t>
  </si>
  <si>
    <t>Follow Up</t>
  </si>
  <si>
    <t>T218</t>
  </si>
  <si>
    <t>Erf 277</t>
  </si>
  <si>
    <t>Royalston</t>
  </si>
  <si>
    <t>J.G &amp; Denise Le Roux</t>
  </si>
  <si>
    <t>Notes</t>
  </si>
  <si>
    <t>Items Completed</t>
  </si>
  <si>
    <t>Items To Do</t>
  </si>
  <si>
    <t>Sanjay</t>
  </si>
  <si>
    <t>Total Items</t>
  </si>
  <si>
    <t>T168</t>
  </si>
  <si>
    <t>Erf 600</t>
  </si>
  <si>
    <t>Bayside Guest House</t>
  </si>
  <si>
    <t>T176</t>
  </si>
  <si>
    <t>Student Accommodation</t>
  </si>
  <si>
    <t>T191</t>
  </si>
  <si>
    <t>Erf 730</t>
  </si>
  <si>
    <t>T192</t>
  </si>
  <si>
    <t>Erf 731</t>
  </si>
  <si>
    <t>T214</t>
  </si>
  <si>
    <t>Erf 1196</t>
  </si>
  <si>
    <t>Erf 2901</t>
  </si>
  <si>
    <t>Sea Vista</t>
  </si>
  <si>
    <t>John Henrik</t>
  </si>
  <si>
    <t>Fee Proposals</t>
  </si>
  <si>
    <t>Name</t>
  </si>
  <si>
    <t>Assignee</t>
  </si>
  <si>
    <t>Start Date</t>
  </si>
  <si>
    <t>Due Date</t>
  </si>
  <si>
    <t>AP Number</t>
  </si>
  <si>
    <t>Allotment</t>
  </si>
  <si>
    <t>Project Type</t>
  </si>
  <si>
    <t>Accepted</t>
  </si>
  <si>
    <t>Completed</t>
  </si>
  <si>
    <t>Catagory</t>
  </si>
  <si>
    <t>Hugo Ferreira</t>
  </si>
  <si>
    <t>New Design</t>
  </si>
  <si>
    <t>Residential</t>
  </si>
  <si>
    <t>Nkosi Watson</t>
  </si>
  <si>
    <t>7A</t>
  </si>
  <si>
    <t>7B</t>
  </si>
  <si>
    <t>Louie Brown</t>
  </si>
  <si>
    <t>7/444</t>
  </si>
  <si>
    <t>Elizabeth Williams</t>
  </si>
  <si>
    <t>Cotswold</t>
  </si>
  <si>
    <t>Dirkie Fourie</t>
  </si>
  <si>
    <t>Johan Jacobs</t>
  </si>
  <si>
    <t>Kini Bay</t>
  </si>
  <si>
    <t>Shaun &amp; Leigh-Anne de Villiers</t>
  </si>
  <si>
    <t>Sewes Meiring</t>
  </si>
  <si>
    <t>Plettenberg Bay</t>
  </si>
  <si>
    <t>Arnold and Bianca Avanant</t>
  </si>
  <si>
    <t>Theescombe</t>
  </si>
  <si>
    <t>Industrial</t>
  </si>
  <si>
    <t>Mrs G. Fugard</t>
  </si>
  <si>
    <t>Jeffreys Bay</t>
  </si>
  <si>
    <t>Dawie van den Heever</t>
  </si>
  <si>
    <t>Marina Martinique</t>
  </si>
  <si>
    <t>Mnr de Beer</t>
  </si>
  <si>
    <t>Pier van den Berg</t>
  </si>
  <si>
    <t>Paradysstrand</t>
  </si>
  <si>
    <t>Shaun Henderson</t>
  </si>
  <si>
    <t>Yusuf Cassim</t>
  </si>
  <si>
    <t>Summerstrand</t>
  </si>
  <si>
    <t>Kirkwood</t>
  </si>
  <si>
    <t>PTN 1 / 658</t>
  </si>
  <si>
    <t>George</t>
  </si>
  <si>
    <t>PTN 58 / PTN 10</t>
  </si>
  <si>
    <t>Chris Kaladelis</t>
  </si>
  <si>
    <t>Korsten</t>
  </si>
  <si>
    <t>Sheldon Norris</t>
  </si>
  <si>
    <t>St Georges</t>
  </si>
  <si>
    <t>John Henrick</t>
  </si>
  <si>
    <t>Sea Vista, St Francis Bay</t>
  </si>
  <si>
    <t>Bongi Ncalu</t>
  </si>
  <si>
    <t>Francois de Klerk</t>
  </si>
  <si>
    <t>Xavier &amp; Nadine May</t>
  </si>
  <si>
    <t>Westering</t>
  </si>
  <si>
    <t>Rochlè Bloem</t>
  </si>
  <si>
    <t>Newton Park</t>
  </si>
  <si>
    <t>Stephan Oosthuizen</t>
  </si>
  <si>
    <t>Kruisrevier</t>
  </si>
  <si>
    <t>Dave Orton</t>
  </si>
  <si>
    <t>Gamtoos Mouth</t>
  </si>
  <si>
    <t>Karen Maritz</t>
  </si>
  <si>
    <t>Tabisa Mbodamo</t>
  </si>
  <si>
    <t>Colchester</t>
  </si>
  <si>
    <t>Kelvin Steet</t>
  </si>
  <si>
    <t>Humansdorp</t>
  </si>
  <si>
    <t>Commercial</t>
  </si>
  <si>
    <t>Current Projects List</t>
  </si>
  <si>
    <t>T183</t>
  </si>
  <si>
    <t>Erf 184</t>
  </si>
  <si>
    <t>T200</t>
  </si>
  <si>
    <t>Erf 781 &amp; 814</t>
  </si>
  <si>
    <t>Redhouse</t>
  </si>
  <si>
    <t>Paul Moorcraft - Stormberg Foods</t>
  </si>
  <si>
    <t>T161</t>
  </si>
  <si>
    <t>Paul Slabbert - Unifruitti</t>
  </si>
  <si>
    <t>T197</t>
  </si>
  <si>
    <t>Erf 660</t>
  </si>
  <si>
    <t>T203</t>
  </si>
  <si>
    <t>Erf 81</t>
  </si>
  <si>
    <t>T219</t>
  </si>
  <si>
    <t>Erf 3304 &amp; 2498</t>
  </si>
  <si>
    <t>Category</t>
  </si>
  <si>
    <t>Health Care</t>
  </si>
  <si>
    <t>Institutional</t>
  </si>
  <si>
    <t>T017</t>
  </si>
  <si>
    <t>Erf 958</t>
  </si>
  <si>
    <t>Add &amp; Alt</t>
  </si>
  <si>
    <t>Add</t>
  </si>
  <si>
    <t>Mr Shmidt</t>
  </si>
  <si>
    <t>Status</t>
  </si>
  <si>
    <t>As-Built</t>
  </si>
  <si>
    <t>T210</t>
  </si>
  <si>
    <t>Exporting in process</t>
  </si>
  <si>
    <t>On Hold</t>
  </si>
  <si>
    <t>Looking for contractor</t>
  </si>
  <si>
    <t>Revise SDP for TP Application</t>
  </si>
  <si>
    <t>Make appointment for site visit</t>
  </si>
  <si>
    <t>Diane</t>
  </si>
  <si>
    <t>Offer void</t>
  </si>
  <si>
    <t>Cancelled</t>
  </si>
  <si>
    <t>Drawings sent as requested</t>
  </si>
  <si>
    <t>Silence</t>
  </si>
  <si>
    <t>TP issues</t>
  </si>
  <si>
    <t>make decision</t>
  </si>
  <si>
    <t>Martin PSG</t>
  </si>
  <si>
    <t>Client to consolidate</t>
  </si>
  <si>
    <t>Waitning on Client</t>
  </si>
  <si>
    <t>Rejected</t>
  </si>
  <si>
    <t>Reason</t>
  </si>
  <si>
    <t>sent data</t>
  </si>
  <si>
    <t>accepted data</t>
  </si>
  <si>
    <t>rejected data</t>
  </si>
  <si>
    <t>Conversion Rate</t>
  </si>
  <si>
    <t>Quote Totals</t>
  </si>
  <si>
    <t>T220</t>
  </si>
  <si>
    <t>T221</t>
  </si>
  <si>
    <t>T222</t>
  </si>
  <si>
    <t>T223</t>
  </si>
  <si>
    <t>T224</t>
  </si>
  <si>
    <t>T225</t>
  </si>
  <si>
    <t>T226</t>
  </si>
  <si>
    <t>T227</t>
  </si>
  <si>
    <t>T228</t>
  </si>
  <si>
    <t>Wimpie Coetzee</t>
  </si>
  <si>
    <t>Erf 5565</t>
  </si>
  <si>
    <t>Rose - Fernkloof</t>
  </si>
  <si>
    <t>Erf 6181</t>
  </si>
  <si>
    <t>Kabeljous</t>
  </si>
  <si>
    <t>Waiting for client documentation</t>
  </si>
  <si>
    <t>Erf 154</t>
  </si>
  <si>
    <t>Alonge &amp; Alfred Ntintili</t>
  </si>
  <si>
    <t>Erf 2063</t>
  </si>
  <si>
    <t>Additional fee proposal after site visit</t>
  </si>
  <si>
    <t>Erf 1508</t>
  </si>
  <si>
    <t>Johnathan - RECTRON</t>
  </si>
  <si>
    <t>Erf 3040</t>
  </si>
  <si>
    <t>Lorraine</t>
  </si>
  <si>
    <t>Fred Hirst</t>
  </si>
  <si>
    <t>Erf 2088</t>
  </si>
  <si>
    <t>Herman Strydom</t>
  </si>
  <si>
    <t>Erf 397</t>
  </si>
  <si>
    <t>Francois De Klerk</t>
  </si>
  <si>
    <t>Erf 137</t>
  </si>
  <si>
    <t>Erf 1202</t>
  </si>
  <si>
    <t>Fabian</t>
  </si>
  <si>
    <t>T229</t>
  </si>
  <si>
    <t>T230</t>
  </si>
  <si>
    <t>Erf 1612</t>
  </si>
  <si>
    <t>Walmer</t>
  </si>
  <si>
    <t>Donovan Long</t>
  </si>
  <si>
    <t>Florence Nature Reserve</t>
  </si>
  <si>
    <t>Projects Status</t>
  </si>
  <si>
    <t>Next Step</t>
  </si>
  <si>
    <t>AP509 - Erf 406_House Ferreira</t>
  </si>
  <si>
    <t>Design of a new 4 bedroom dwelling on Erf 406, Royalston</t>
  </si>
  <si>
    <t>* Design finalised with client approval.
* Preparing Submission Drawings</t>
  </si>
  <si>
    <t>Include roof areas and a door and window schedule for costing drawings</t>
  </si>
  <si>
    <t>New Dwelling Unit</t>
  </si>
  <si>
    <t>* Submitted plans on 28.08.2024
* Plan feedback on 13.09.2024</t>
  </si>
  <si>
    <t>None</t>
  </si>
  <si>
    <t>New dwelling using timber construction, cladded with half logs.</t>
  </si>
  <si>
    <t>AP510 - Ptn 7 of 444_House Brown</t>
  </si>
  <si>
    <t>AP507 - Erf 12082_Sovereign Foods</t>
  </si>
  <si>
    <t>AP506 - Erf 6820_Sovereign Foods</t>
  </si>
  <si>
    <t>AP505 - Erf 395_House Orton</t>
  </si>
  <si>
    <t>AP504 - Erf 577_House Sewes</t>
  </si>
  <si>
    <t>AP503 - Erf 3935_JT Factory</t>
  </si>
  <si>
    <t>AP502 - Erf 1163_House Tabisa</t>
  </si>
  <si>
    <t>AP501 - Erf 897_House MacDonald</t>
  </si>
  <si>
    <t>AP500 - Erf 7A_Lifestage</t>
  </si>
  <si>
    <t>AP488 - 5565_House Norris</t>
  </si>
  <si>
    <t>AP485 - Ptn 58 of Ptn 10_House Burger</t>
  </si>
  <si>
    <t>AP481 - Erf 128_Student Accommodation</t>
  </si>
  <si>
    <t>AP480 - Erf 1278_House van den Heever</t>
  </si>
  <si>
    <t>AP472 - Erf 8010_House Ncalu</t>
  </si>
  <si>
    <t>AP471 - Erf 8081_House Ncalu</t>
  </si>
  <si>
    <t>AP456 - Erf 19_House Williams</t>
  </si>
  <si>
    <t>AP452 -Erf 425_House Henderson</t>
  </si>
  <si>
    <t>AP429 - Erf 263_House Fourie</t>
  </si>
  <si>
    <t>AP404 - Erf1784_House Maritz</t>
  </si>
  <si>
    <t>AP398 - Erf 2826_U-Save</t>
  </si>
  <si>
    <t>AP368 - Erf 1468_House de Beer</t>
  </si>
  <si>
    <t>AP366 - Erf 952_House May</t>
  </si>
  <si>
    <t>AP248 - Erf 27_House Jacobs</t>
  </si>
  <si>
    <t>Uitenhage</t>
  </si>
  <si>
    <t>Jeffreys bay</t>
  </si>
  <si>
    <t>Design of new Factory</t>
  </si>
  <si>
    <t>Partial redesign and submission of building plans</t>
  </si>
  <si>
    <t>Plans completed</t>
  </si>
  <si>
    <t>Additions &amp; Alterations to existing dwelling</t>
  </si>
  <si>
    <t>Alterations to existing Penthouse appartment</t>
  </si>
  <si>
    <t>Plans Approved</t>
  </si>
  <si>
    <t>*Fire plans required for entire appartment building</t>
  </si>
  <si>
    <t>Fabian Robert</t>
  </si>
  <si>
    <t>Staff</t>
  </si>
  <si>
    <t>Yendly</t>
  </si>
  <si>
    <t>Ethan</t>
  </si>
  <si>
    <t>Shannon</t>
  </si>
  <si>
    <t>Tertius</t>
  </si>
  <si>
    <t>Joos</t>
  </si>
  <si>
    <t>AP513 - Erf 1202_House Roberts</t>
  </si>
  <si>
    <t>J.G. &amp; Denise Le Roux</t>
  </si>
  <si>
    <t>AP512  - Erf 277_House Le Roux</t>
  </si>
  <si>
    <t>Shannon Burger &amp; Gierieke</t>
  </si>
  <si>
    <t>DP4296</t>
  </si>
  <si>
    <t>Ptn 1 / 658</t>
  </si>
  <si>
    <t>Paul Slabbert</t>
  </si>
  <si>
    <t>DP4296_Ptn 1 of 658_Uni Fruity</t>
  </si>
  <si>
    <t>AP514 - Erf 958_7th Haven</t>
  </si>
  <si>
    <t>7th Haven</t>
  </si>
  <si>
    <t>Update on tender list</t>
  </si>
  <si>
    <t>Follow up with client</t>
  </si>
  <si>
    <t>Waitning on Client - Talk to Andries</t>
  </si>
  <si>
    <t>Additions to existing</t>
  </si>
  <si>
    <t>Waiting on Client</t>
  </si>
  <si>
    <t>Joos' project</t>
  </si>
  <si>
    <t>Shannon to follow up</t>
  </si>
  <si>
    <t>Erf 2170</t>
  </si>
  <si>
    <t>Fee Proposal Complete!</t>
  </si>
  <si>
    <t>Discuss and send</t>
  </si>
  <si>
    <t>Erf 137 development to take preference</t>
  </si>
  <si>
    <t>Stormwater plan from Don</t>
  </si>
  <si>
    <t>Feesability study being conducted</t>
  </si>
  <si>
    <t>Sent on 11.09.2024</t>
  </si>
  <si>
    <t>Rose to send through fire report</t>
  </si>
  <si>
    <t>Project started</t>
  </si>
  <si>
    <t>needs 6 months before follow up</t>
  </si>
  <si>
    <t>Total</t>
  </si>
  <si>
    <t>T180</t>
  </si>
  <si>
    <t>T175</t>
  </si>
  <si>
    <t>Erf 1436</t>
  </si>
  <si>
    <t>Kelly &amp; Ryan Silbernagel</t>
  </si>
  <si>
    <t>Land Surveyor needed</t>
  </si>
  <si>
    <t>Waiting for John's response</t>
  </si>
  <si>
    <t>Additions to existing dwelling</t>
  </si>
  <si>
    <t xml:space="preserve">* Construction in progress
* Continuous additions added with plans being updated as built progresses </t>
  </si>
  <si>
    <t>Additions and alterations to existing building and the addition of Solar Panels</t>
  </si>
  <si>
    <t>New residential design</t>
  </si>
  <si>
    <t>* subdivision needed on agricultural land - because max dwelling units had been achieved</t>
  </si>
  <si>
    <t>Revise existing plans</t>
  </si>
  <si>
    <t>Submitted</t>
  </si>
  <si>
    <t>New Residential Design</t>
  </si>
  <si>
    <t>Stage 3 Complete</t>
  </si>
  <si>
    <t>Proposed Alterations to existing previously approved building</t>
  </si>
  <si>
    <t>Last DATE actioned</t>
  </si>
  <si>
    <t>Current DATE</t>
  </si>
  <si>
    <t>Lapsed Days</t>
  </si>
  <si>
    <t>Public Holidays 2024</t>
  </si>
  <si>
    <t>On Hold - Follow Up</t>
  </si>
  <si>
    <t>T</t>
  </si>
  <si>
    <t>Erf 6820</t>
  </si>
  <si>
    <t>Fee Proposal</t>
  </si>
  <si>
    <t>Jeff Smith</t>
  </si>
  <si>
    <t>Follow up with Joos</t>
  </si>
  <si>
    <t>Annette Lindeque</t>
  </si>
  <si>
    <t>AP511 - Erf 2063_House Lindeque</t>
  </si>
  <si>
    <t>New residential design originally with ammendments to the plans.</t>
  </si>
  <si>
    <t>Additions and alterations</t>
  </si>
  <si>
    <t>Plans to Stage 3 - no submission</t>
  </si>
  <si>
    <t>Addtions and Alterations to existing factory.</t>
  </si>
  <si>
    <t>Waiting on client to restart the project.</t>
  </si>
  <si>
    <t>Additions and Alterations to existing burnt down building</t>
  </si>
  <si>
    <t>Erf 963</t>
  </si>
  <si>
    <t>Awaiting TP Info</t>
  </si>
  <si>
    <t>Land Surveyor &amp; RoR / Revise FP</t>
  </si>
  <si>
    <t>Awaiting Approval.</t>
  </si>
  <si>
    <t>Plans submitted to counsil</t>
  </si>
  <si>
    <t>at council for two months to date 25,09,2024</t>
  </si>
  <si>
    <t>Addtions and Alterations to existing dwelling</t>
  </si>
  <si>
    <t>Plans ready for submission</t>
  </si>
  <si>
    <t>Appointed new town planner</t>
  </si>
  <si>
    <t>existing layout issues</t>
  </si>
  <si>
    <t>Project Name</t>
  </si>
  <si>
    <t>Mr Schmidt</t>
  </si>
  <si>
    <t>RITCO</t>
  </si>
  <si>
    <t>AP515 - Erf 963_RITCO</t>
  </si>
  <si>
    <t>Crafty Arts</t>
  </si>
  <si>
    <t>AP454 - Erf 2473_House Smith</t>
  </si>
  <si>
    <t>Erf 93</t>
  </si>
  <si>
    <t>As Built</t>
  </si>
  <si>
    <t>AP500 - Erf 7B_Lifestage</t>
  </si>
  <si>
    <t>Aubrey De Chalin</t>
  </si>
  <si>
    <t>AP260 - Erf 923_Crafty Arts</t>
  </si>
  <si>
    <t>Assigned to</t>
  </si>
  <si>
    <t>Brief Summary</t>
  </si>
  <si>
    <t>* Submitted plans on 28.08.2024
* Plan feedback on 13.09.2025</t>
  </si>
  <si>
    <t>To be quoted</t>
  </si>
  <si>
    <r>
      <rPr>
        <b/>
        <sz val="11"/>
        <color theme="1"/>
        <rFont val="Calibri"/>
        <family val="2"/>
        <scheme val="minor"/>
      </rPr>
      <t>Project on hold</t>
    </r>
    <r>
      <rPr>
        <sz val="11"/>
        <color theme="1"/>
        <rFont val="Calibri"/>
        <family val="2"/>
        <scheme val="minor"/>
      </rPr>
      <t xml:space="preserve"> because owner has insufficient funds</t>
    </r>
  </si>
  <si>
    <t>APPROVED / FINISHED</t>
  </si>
  <si>
    <t>* Land Survey received</t>
  </si>
  <si>
    <t>AP434 - Erf 3935_JT Factory[Phase 1]</t>
  </si>
  <si>
    <t>revised plans sent to Maartje</t>
  </si>
  <si>
    <t>Additions &amp; Alterations to existing Site</t>
  </si>
  <si>
    <t>TRICO</t>
  </si>
  <si>
    <t>Apartments</t>
  </si>
  <si>
    <t>AP516 - Erf 2088_TRICO</t>
  </si>
  <si>
    <t>AP517 - Erf 93_????</t>
  </si>
  <si>
    <t>AP518 - Erf 2170_New Aprtments</t>
  </si>
  <si>
    <t>Second dwelling Application</t>
  </si>
  <si>
    <t>Client is currently overseas
Possible ammendments due to something about balustrades</t>
  </si>
  <si>
    <t>Erf 3554</t>
  </si>
  <si>
    <t>Chrstiaan Venter</t>
  </si>
  <si>
    <t>Quote Sent</t>
  </si>
  <si>
    <t>T232</t>
  </si>
  <si>
    <t>T231</t>
  </si>
  <si>
    <t>Riaan Botha</t>
  </si>
  <si>
    <t>VWSA - Durr</t>
  </si>
  <si>
    <t>Juanita Krauspe</t>
  </si>
  <si>
    <t>Andries Job</t>
  </si>
  <si>
    <t>Priority</t>
  </si>
  <si>
    <t>High</t>
  </si>
  <si>
    <t>Medium</t>
  </si>
  <si>
    <t>Low</t>
  </si>
  <si>
    <t>Tsitisikamma</t>
  </si>
  <si>
    <t>Crystal</t>
  </si>
  <si>
    <t>Judy Woodgate</t>
  </si>
  <si>
    <t>LD491</t>
  </si>
  <si>
    <t>LD491 - Erf 564_Tsitsikamma Crystal</t>
  </si>
  <si>
    <t>Additions &amp; Alterations</t>
  </si>
  <si>
    <t>Diane to handle administrative tasks</t>
  </si>
  <si>
    <t>Projects Completed</t>
  </si>
  <si>
    <t>Erf 232</t>
  </si>
  <si>
    <t>Corne Rossouw</t>
  </si>
  <si>
    <t>Mr. van Vollensteen</t>
  </si>
  <si>
    <t>AP426 - Erf 405_House van Vollensteen</t>
  </si>
  <si>
    <t>Waiting for revised bond holders consent</t>
  </si>
  <si>
    <t>T233</t>
  </si>
  <si>
    <t>Quote for additions</t>
  </si>
  <si>
    <t>Erf 980</t>
  </si>
  <si>
    <t>Erf 29201</t>
  </si>
  <si>
    <t>T234</t>
  </si>
  <si>
    <t>Client to deliver plans 09.10.2024</t>
  </si>
  <si>
    <t>Value</t>
  </si>
  <si>
    <t>T235</t>
  </si>
  <si>
    <t xml:space="preserve">Erf </t>
  </si>
  <si>
    <t>Flip van Zyl</t>
  </si>
  <si>
    <t>Municipal Research</t>
  </si>
  <si>
    <t>Transformer Roof included in Eng Fee</t>
  </si>
  <si>
    <t>Project Started</t>
  </si>
  <si>
    <t>Projects Tracker</t>
  </si>
  <si>
    <t>T187</t>
  </si>
  <si>
    <t>Erf 897</t>
  </si>
  <si>
    <t>Paradise beach</t>
  </si>
  <si>
    <t>Pierre van den Berg</t>
  </si>
  <si>
    <t>T201</t>
  </si>
  <si>
    <t>Erf 395</t>
  </si>
  <si>
    <t>Gamtoos</t>
  </si>
  <si>
    <t>T202</t>
  </si>
  <si>
    <t>Erf</t>
  </si>
  <si>
    <t>Dr Manga</t>
  </si>
  <si>
    <t>T204</t>
  </si>
  <si>
    <t>Erf 3935</t>
  </si>
  <si>
    <t>T207</t>
  </si>
  <si>
    <t>Erf 406</t>
  </si>
  <si>
    <t>T208</t>
  </si>
  <si>
    <t>Erf 3729</t>
  </si>
  <si>
    <t>Jennifer &amp; Anzel</t>
  </si>
  <si>
    <t>T209</t>
  </si>
  <si>
    <t>Erf 263</t>
  </si>
  <si>
    <t>T211</t>
  </si>
  <si>
    <t>PTN 56 of 52</t>
  </si>
  <si>
    <t>Goedemoeds Fontein</t>
  </si>
  <si>
    <t>T212</t>
  </si>
  <si>
    <t>T213</t>
  </si>
  <si>
    <t>Erf 7B</t>
  </si>
  <si>
    <t>Erf 7A</t>
  </si>
  <si>
    <t>T216</t>
  </si>
  <si>
    <t>Erf 5788</t>
  </si>
  <si>
    <t>Cuan Roberto Lippert</t>
  </si>
  <si>
    <t>T217</t>
  </si>
  <si>
    <t>Erf 1062</t>
  </si>
  <si>
    <t>Garth Metrovich</t>
  </si>
  <si>
    <t>22/01/2024</t>
  </si>
  <si>
    <t>06/05/2021</t>
  </si>
  <si>
    <t>Erf 758</t>
  </si>
  <si>
    <t>Mill Park</t>
  </si>
  <si>
    <t>Column1</t>
  </si>
  <si>
    <t>Urgent Quote</t>
  </si>
  <si>
    <r>
      <rPr>
        <b/>
        <sz val="11"/>
        <color theme="1"/>
        <rFont val="Calibri"/>
        <family val="2"/>
        <scheme val="minor"/>
      </rPr>
      <t>Project on hold</t>
    </r>
    <r>
      <rPr>
        <sz val="11"/>
        <color theme="1"/>
        <rFont val="Calibri"/>
        <family val="2"/>
        <scheme val="minor"/>
      </rPr>
      <t xml:space="preserve"> because owner has other priorities</t>
    </r>
  </si>
  <si>
    <t>Plans ready for submission - waiting on client's go-ahead</t>
  </si>
  <si>
    <t>Pam Mtolo</t>
  </si>
  <si>
    <t>AP446 - Erf 158_House Mtolo</t>
  </si>
  <si>
    <t>Paid in full</t>
  </si>
  <si>
    <t>MR K MARITZ</t>
  </si>
  <si>
    <t>MR GERIKE BURGER</t>
  </si>
  <si>
    <t>GEORGE</t>
  </si>
  <si>
    <t>943-23</t>
  </si>
  <si>
    <t>PAM MTOLO (ADDITIONS)</t>
  </si>
  <si>
    <t>16/10/2024</t>
  </si>
  <si>
    <t>965-24</t>
  </si>
  <si>
    <t>MR &amp; MRS HENDERSON</t>
  </si>
  <si>
    <t>HERMAN STRYDOM</t>
  </si>
  <si>
    <t>CORNE ROSSOUW</t>
  </si>
  <si>
    <t>970-24</t>
  </si>
  <si>
    <t>J.G. &amp; DENIS LE ROUX</t>
  </si>
  <si>
    <t>966-24</t>
  </si>
  <si>
    <t>HENDRICK FOURIE</t>
  </si>
  <si>
    <t>25/06/2024</t>
  </si>
  <si>
    <t>959-24</t>
  </si>
  <si>
    <t>HUGO FERREIRA</t>
  </si>
  <si>
    <t>LOUIS BROWN</t>
  </si>
  <si>
    <t>PTN 18</t>
  </si>
  <si>
    <t>960-24</t>
  </si>
  <si>
    <t>P VAN DEN BERG</t>
  </si>
  <si>
    <t>13/09/2024</t>
  </si>
  <si>
    <t>967-24</t>
  </si>
  <si>
    <t>TABISA MBODAMO</t>
  </si>
  <si>
    <t>JOHN HENRICKS</t>
  </si>
  <si>
    <t>PTN 2896</t>
  </si>
  <si>
    <t>MR G VENTER</t>
  </si>
  <si>
    <t>3935 &amp; 2896</t>
  </si>
  <si>
    <t>13/11/2023</t>
  </si>
  <si>
    <t>920-23</t>
  </si>
  <si>
    <t>MR B OPPELT</t>
  </si>
  <si>
    <t>921-23</t>
  </si>
  <si>
    <t>MR.SCHMIT</t>
  </si>
  <si>
    <t>937-23</t>
  </si>
  <si>
    <t>YUSUF CASSIM</t>
  </si>
  <si>
    <t>21/08/2023</t>
  </si>
  <si>
    <t>926-23</t>
  </si>
  <si>
    <t>14/07/2023</t>
  </si>
  <si>
    <t>922-23</t>
  </si>
  <si>
    <t>BONTIBASE PROPRIETARY</t>
  </si>
  <si>
    <t>912-23</t>
  </si>
  <si>
    <t>913-23</t>
  </si>
  <si>
    <t>MS E WILLIAMS</t>
  </si>
  <si>
    <t>884-23</t>
  </si>
  <si>
    <t>457AJS</t>
  </si>
  <si>
    <t>ME W GRANT</t>
  </si>
  <si>
    <t>886-23</t>
  </si>
  <si>
    <t>AP NO</t>
  </si>
  <si>
    <t>CLIENT DETAILS</t>
  </si>
  <si>
    <t>ERF NO</t>
  </si>
  <si>
    <t>JOB VALUE</t>
  </si>
  <si>
    <t>PAY DATE</t>
  </si>
  <si>
    <t>INV</t>
  </si>
  <si>
    <t>ACCEPT PAID</t>
  </si>
  <si>
    <t>PROGRESS PAID</t>
  </si>
  <si>
    <t>FINAL PAID</t>
  </si>
  <si>
    <t xml:space="preserve">ADDITIONAL </t>
  </si>
  <si>
    <t>OUTSTANDING</t>
  </si>
  <si>
    <t>PAY DATE2</t>
  </si>
  <si>
    <t>INV3</t>
  </si>
  <si>
    <t>PAY DATE4</t>
  </si>
  <si>
    <t>INV5</t>
  </si>
  <si>
    <t>PROGRESS PAID6</t>
  </si>
  <si>
    <t>PAY DATE7</t>
  </si>
  <si>
    <t>INV8</t>
  </si>
  <si>
    <t>INV9</t>
  </si>
  <si>
    <t>INVOICE 31,10,2024</t>
  </si>
  <si>
    <t>FOLLOW UP</t>
  </si>
  <si>
    <t>immidiate invoce total</t>
  </si>
  <si>
    <t>TITLE DEED ENDORCEMENT</t>
  </si>
  <si>
    <t>DOUBLE CHECK</t>
  </si>
  <si>
    <t>Column2</t>
  </si>
  <si>
    <t>FOLLOW UP WITH ANDRIES</t>
  </si>
  <si>
    <t>ON HOLD</t>
  </si>
  <si>
    <t>NO SDP - CAN NOT FINISH</t>
  </si>
  <si>
    <t>ONLY ON PLAN SUBMISSION</t>
  </si>
  <si>
    <t>DRIES BRIERS - ZONNENZEE</t>
  </si>
  <si>
    <t>SEND A STATEMENT - SECRETARY</t>
  </si>
  <si>
    <t>SET UP MEETING</t>
  </si>
  <si>
    <t>Column3</t>
  </si>
  <si>
    <t>INVOICE ON APPROVAL - CHECK AMMENDMENTS</t>
  </si>
  <si>
    <t>CHECK FILE - PAYMENTS NOT RECORDED</t>
  </si>
  <si>
    <t>CHECK FILE - INVOICE DEPOSIT</t>
  </si>
  <si>
    <t>CHECK INVOICES</t>
  </si>
  <si>
    <t>CASH DEAL</t>
  </si>
  <si>
    <t>Municipality clueless</t>
  </si>
  <si>
    <t>APPROVED</t>
  </si>
  <si>
    <t>SDP Submitted - 5 Dec.</t>
  </si>
  <si>
    <t>Waiting on KOUGA</t>
  </si>
  <si>
    <t>Proposed drawings send for client approval (Full SDP set)</t>
  </si>
  <si>
    <t>Additions of a water treatment plant. And update of SDP</t>
  </si>
  <si>
    <t>follow up with maarjie</t>
  </si>
  <si>
    <t>commence after Erf 2088</t>
  </si>
  <si>
    <t>commence after Erf 2170</t>
  </si>
  <si>
    <t>waiting for bond holders' concent</t>
  </si>
  <si>
    <t>documents given to clients as requested</t>
  </si>
  <si>
    <t>waiting on outcome from clients</t>
  </si>
  <si>
    <t>Building plans resubmission</t>
  </si>
  <si>
    <t>Clients aprroved proposals</t>
  </si>
  <si>
    <t>Submission Documentation</t>
  </si>
  <si>
    <t>New Year</t>
  </si>
  <si>
    <t>Endorsement in process - Follow up with Client</t>
  </si>
  <si>
    <t>Owner to endorse Title Deed for the approved removal of restrictions
Followed up - no answer</t>
  </si>
  <si>
    <t>Continue and completed until Stage 4.1
Follow up on the way forward</t>
  </si>
  <si>
    <t>Departure LUS building line</t>
  </si>
  <si>
    <t>Aston Arms Shopping Centre</t>
  </si>
  <si>
    <t>Theo Koutsidis</t>
  </si>
  <si>
    <t>Municipal Submission Done</t>
  </si>
  <si>
    <t>follow up on 30 DAYS
Municipal fees outstanding</t>
  </si>
  <si>
    <t>record plans ready for submission
maarjie to do relaxation
submit sdp</t>
  </si>
  <si>
    <t xml:space="preserve">1. The plan is still open and will remain open until the plan is resubmitted,
2. Building plan approval must indicate the existing in grey and new alterations in red.
3. Check for plan fees as it was completed during the building phase… “Bennie was on site and suggested an amended plan.” – clients words
Note: Make sure that the removal of restrictions has been noted and all TPA application have been added to the submission.
</t>
  </si>
  <si>
    <t>Note: Comply with fire and NBR for Part S.</t>
  </si>
  <si>
    <t>Plans are being walked for SDP submission, Town Planner has accepted the parking requirements and all proposed internal changes for Art Gallery. The SDP is being walked and the challenge now lies with Transport and Environmental sign off on the walking sheet. The plan has been altered, amended and approved by Aubrey. The existing must be indicated as grey the proposed as red. THIS WILL BE A NEW APPLICATION.</t>
  </si>
  <si>
    <t>The Attorneys are currently checking their books for oustanding fees as agreed in the fee proposal. Kindly see if Noeksie has repsonded from DTS law as she is the person assisgned to the project.</t>
  </si>
  <si>
    <t>Follow up with Attorney for the outstanding payment and available funds on the property.</t>
  </si>
  <si>
    <t>G2 to Gazette Application
Applications opn 6 Jan 2025
Owners to endorce Title Deed_ Submit Municipal Drawings after the Title deed has bee endorsed.</t>
  </si>
  <si>
    <t>Departure of height restrictions. Owner has been contected on the 25/02/2025 and she will make the Architectural Payment for the project and confirm the correctness for the plans. A quotation for the Ovvio submission has been prepared and is on file, alternatively there is one that has been sent to the client Karin Maritz.</t>
  </si>
  <si>
    <t>Submit Municipal Building plans on payment of Invoice and approval of Building Plans. Please do not forget to update the new roof and indicate the new height line.</t>
  </si>
  <si>
    <t>Removal of Building line restrictions has been removed and has been indicated on site as such. Joos to resubmit the building plans on Ovvio</t>
  </si>
  <si>
    <t>Follow up with Joos on progress</t>
  </si>
  <si>
    <t>Waiting for In Lieu fee from Zama as SOP has not been finalized.</t>
  </si>
  <si>
    <t>Additions and alterations to existing building to be completed, check and verified fo raccuracy.</t>
  </si>
  <si>
    <t>Title Deed to be endorsed and plans to be resubmitted. Follow up with client.</t>
  </si>
  <si>
    <t>Building Plans has been updated and ready for resubmission for the application. The Title Deed must be updated as per the Gazette.</t>
  </si>
  <si>
    <t>Maartjie to redo application for student accomodation. All plans have been drafted acordingly. Update with client regularly for the endorsed Title Deed.</t>
  </si>
  <si>
    <t>Maartjie Gazetted application</t>
  </si>
  <si>
    <t>Preparing Submission drawings_ No contact from client has been received.</t>
  </si>
  <si>
    <t>Waiting for client and final invoice outstanding from G2.</t>
  </si>
  <si>
    <t>Confirm with Kevin and Grant (Contractors) for the McCleods Invoice that must be paid fo rfire safety sign off on old plan</t>
  </si>
  <si>
    <t>Design of new Factory has been approved by client. New plans processing on Ovvio under Land Use Applications (Diane Ovvio).</t>
  </si>
  <si>
    <t xml:space="preserve">APPROVED </t>
  </si>
  <si>
    <t xml:space="preserve">This is to confirm that rezoning in term of the new land use scheme has being an approved although the SDP was not submitted the Transport Development Levy was payed (this can only be verified if a Proof of payment can be located) and ERF Business 3 on ERF 963, Mill Park.
The current zoning will only allow the primary use of Offices, Medical Use, Wellness Centre and no processing or workshop will be allowed on-site.
The following process will be applicable to the ERF 963 Mill Park;
1. Land Surveyor: (Request see the fee proposal attached) R14 500.00 subject to increase
The positions of all existing structures on site is required to be surveyed in order to assist the Town planner in removing the building lines that the altered structures are encroaching. (The previously approved structures are previously approved however, the use of these structures are being changed from filing and storage to processing and jewellery store.)
2. Town Planner: (Please see the fee proposal attached) R33 771.00 subject to increase
Due to the zoning which is not finalized as there was no Transport Development Levy payed and 
The following will need to be addressed in order to assist in the sale of the property and compliance of the illegal use on the property;
2.1 Building line departure (applies to the rear and side boundaries of the previously approved building);
2.2 Parking bay departure (TPA conditions on the quantity of leasable area of the ERF);
2.3 Special consent for the jewellery manufacturing (Business 3 does not allow for manufacturing or a workshop on the property, therefore a special consent application is required to be completed by a registered Town Planner).
3. Site Development Plan submission: (Municipal Submission Fee is R2 207.00)
This is required to be completed for all Business zoned erven. This is to ensure that all businesses conform to the Land Use scheme with regards to Health and Safety for personnel working, visiting and passing by the ERF.
4. Heritage Application: (Request has been made for the application fee proposal) R2 000.00 subject to increase
The Heritage application is a requirement as the building is a registered Heritage landmark in Gqeberha, therefore any addition on the site may take away the aesthetics of the heritage building in its entirety.
5. Municipal Submission: (Paid for in previous quotation) R 15 000.00 subject to change
This submission may only take place once the Registered Town Planner has completed their application and the submitted SDP has been ‘walked’ and approved by all Municipal department officials. All  conditions of the SDP must been met and all payments must be paid before the Municipal submission; ie TDL and Sewer Development Levy.
Municipal submission fees will need to be paid for the additions made on site.
6. Occupation Certificate: Architectural fee for the collection of COCs; R 5 000.00 subject to increase
• COC for electrical installation;
• COC for fire safety; 
• COC for plumbing (may not be applicable as there is no drainage being affected);
• COC for glazing installation of the additional doors and windows on the front of the addition;
• Engineer’s Form 4.
This process is a requirement and cannot be altered or expedited.
</t>
  </si>
  <si>
    <t xml:space="preserve">As Built drawings have been completed and all proposed drawings have been completed. The proposedamending of all buidling lines must be completed. The submission must be accompanied by the Fairview Urban development approval. All SDP submissions must be completed and kindly note that there is </t>
  </si>
  <si>
    <t xml:space="preserve">Design of apartment block, 16 units consisting of 8 x 2 bedroom units and 8 x 1 bedroom units. </t>
  </si>
  <si>
    <t>Construction in progress.</t>
  </si>
  <si>
    <t>Waiting on Andries</t>
  </si>
  <si>
    <t>On hold</t>
  </si>
  <si>
    <t>Roads and storm water requested another storm water channel. Another meeting will be held with Shannon Adams on Friday (28/02/2025). Following the meeting the plans should be finalized and submitted fo rMunicipal submission. Note: Sewer Levy, TDL payment needs to be paid before municipal submission can take place.24/04/25-Submitted</t>
  </si>
  <si>
    <t>The site plan is complete, however the elevation and sections o fth eproperty still needs to be submitted. See the Statement for details on what has been paid by the Attorneys as they have kept monies aside for the job.</t>
  </si>
  <si>
    <t>Chat with Maartjie on what we can do. Still waiting confirm S.O.P</t>
  </si>
  <si>
    <t>Yendly/Ethan</t>
  </si>
  <si>
    <t>We have sent Maartje the updated as-built as per her request to do her application.Yusuf to endorse title deed</t>
  </si>
  <si>
    <t>Follow up after 30 days completed. SDP submission completed. Payment of sewer levy and Transport levy to be paid and attached to Municipal Submission. Remember that only a Residential dwelling signs in as a sub economic dwelling. Currently getting documents for tempory occupation.</t>
  </si>
  <si>
    <t>Meeting to be held 13.12.2024_ Meeting held and client has chosen contractor. Construction in progress</t>
  </si>
  <si>
    <t>APO500-ERF 6 Unit A</t>
  </si>
  <si>
    <t>APO500-ERF 6 Unit B</t>
  </si>
  <si>
    <t>Proposed dwelling</t>
  </si>
  <si>
    <t>Maartjie to assist with a TPA for the property. John is currently surveying the site</t>
  </si>
  <si>
    <t>Awaiting Maartjes application to be complete for the removal of Building lines.</t>
  </si>
  <si>
    <t>SUBMIT RECORD PLANS 07.02.25. Deferred because SDP was required.</t>
  </si>
  <si>
    <t>Waiting on Maartje for her application.</t>
  </si>
  <si>
    <t>* Special Consent
* parking removal</t>
  </si>
  <si>
    <t>Fee proposal for entire project[sdp &amp; ms]. Maartje has been paid to continue with her application. Fees has been accepted.</t>
  </si>
  <si>
    <t>Plans submitted to council</t>
  </si>
  <si>
    <t>APO291-ERF 103 Diaz views</t>
  </si>
  <si>
    <t>Need to resubmit drawings on ovvio and get a submission fee wihich must be sent to the client.</t>
  </si>
  <si>
    <t>Resubmit the previous plans that was approved with balustrade. Reason for resubmitting is because the plans lapsed and client did not occupation.</t>
  </si>
  <si>
    <t>Resubmit</t>
  </si>
  <si>
    <t>Tertius - email lawyers
Sections &amp; Elevations</t>
  </si>
  <si>
    <t>Tertius - Follow up with Director and CM
Find out about falidity period of RoR</t>
  </si>
  <si>
    <t>Check date of RoR with Maartje
Tertius - Email DTS regarding endorsement</t>
  </si>
  <si>
    <t>Tertius - appoint engineers</t>
  </si>
  <si>
    <t>Assessment - call KOUGA to follow up.</t>
  </si>
  <si>
    <t>Tertius - Follow up</t>
  </si>
  <si>
    <t>Look at payments breakdown from Andries.</t>
  </si>
  <si>
    <t>Check status</t>
  </si>
  <si>
    <t>Follow up with Andries</t>
  </si>
  <si>
    <t>New ownership - Maartje</t>
  </si>
  <si>
    <t>Finalize the design of the apartments so that we can do a dry run. 
Waiting for survey from John</t>
  </si>
  <si>
    <t>Tertius - Follow Up with Maartje</t>
  </si>
  <si>
    <t>Building plan has been revised. Had a conversation with Reza concerning the need to apply for an extension of time. He notified that the plan is still open and from previous mails the confirmation of the building not being in construction for a period of time the process is as follows; Followed up with Tracy and Reza regarding the extension of time, unfortunatley the plans has lasped and the client is to pay a fee of half the previous building plan submission fee plus the additional sqm. The Laspe decision has been reversed. Clients plans still Valid</t>
  </si>
  <si>
    <t>TIA has been submitted. Follow up with Shaun Abrahams on the acceptance and letter for the approved TIA.</t>
  </si>
  <si>
    <t xml:space="preserve">TIA has been submitted </t>
  </si>
  <si>
    <t>APO500 - ERF73 unit B</t>
  </si>
  <si>
    <t>Plans have been approved. Plans are to be revised t reflect changes that are on site.</t>
  </si>
  <si>
    <t>Plans have been revised.</t>
  </si>
  <si>
    <t>Plans to be reviewed and approved.</t>
  </si>
  <si>
    <t>Plans were submitted 08/05/25 - Plans deferred</t>
  </si>
  <si>
    <t>Aquire and ammend the comments</t>
  </si>
  <si>
    <t>Unit A was resubmitted.</t>
  </si>
  <si>
    <t>Comments signed off</t>
  </si>
  <si>
    <t>Unit B to be submitted  once Unit A has been approved.</t>
  </si>
  <si>
    <t>email sent</t>
  </si>
  <si>
    <t xml:space="preserve">Upload proof of payment to the ovvio system. KLM </t>
  </si>
  <si>
    <t>Plans submitted to HOA for approval. HOA has approved the plans. Building plans have been submitted on oovio, waiting KLM receipt.</t>
  </si>
  <si>
    <t>Paradise Beach</t>
  </si>
  <si>
    <t>Joint venture</t>
  </si>
  <si>
    <t>Plans have submitted on ovvio awaiting klm receipt</t>
  </si>
  <si>
    <t>Submit klm reciept</t>
  </si>
  <si>
    <t>Client to sign off the plans and documents. Submit the submission plans to the municiplaity.</t>
  </si>
  <si>
    <t>Client coming in on Thursday the 5th of June 2025</t>
  </si>
  <si>
    <t>Waiting for Transportation and Planning to provide feedback on the TDL fee. Waiting for results of the Resubmission</t>
  </si>
  <si>
    <t>Plans submitted 29/04/2025. Plans have been deferred. Plans have been resubmitted on the 21st May 2025. Awaiting TDL application</t>
  </si>
  <si>
    <t>Waiting for the client to confirm the submission and to sign off the building plans.</t>
  </si>
  <si>
    <t>Follow up with Client on payment on engineering fees.</t>
  </si>
  <si>
    <t>contact Chuma or Tabelo on process of SDP and on further steps.</t>
  </si>
  <si>
    <t xml:space="preserve">Sent proposed parking to all relevant parties - Awaiting feedback/go-ahead. SDP is ready for submission
Site Visit to update SDP. 26/02/2025_ Drawing being updated according to what is on site. Including the proposal to have more parkign bays as the not-in-use structures have been fixed and are currently beng used as storage and office space. </t>
  </si>
  <si>
    <t>Awaiting Approval from client as well as payment for the SDP submission fee..</t>
  </si>
  <si>
    <t>ERF 997</t>
  </si>
  <si>
    <t>SITE PLAN UPDATED - ADDITIONAL BUILDINGS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</si>
</sst>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R&quot;* #,##0.00_-;\-&quot;R&quot;* #,##0.00_-;_-&quot;R&quot;* &quot;-&quot;??_-;_-@_-"/>
    <numFmt numFmtId="164" formatCode="_-&quot;R&quot;* #.##0.00_-;\-&quot;R&quot;* #.##0.00_-;_-&quot;R&quot;* &quot;-&quot;??_-;_-@_-"/>
    <numFmt numFmtId="165" formatCode="_(&quot;$&quot;* #,##0.00_);_(&quot;$&quot;* \(#,##0.00\);_(&quot;$&quot;* &quot;-&quot;??_);_(@_)"/>
    <numFmt numFmtId="166" formatCode="_-[$R-1C09]* #,##0.00_-;\-[$R-1C09]* #,##0.00_-;_-[$R-1C09]* &quot;-&quot;??_-;_-@_-"/>
  </numFmts>
  <fonts count="23" x14ac:knownFonts="1">
    <font>
      <sz val="11"/>
      <color theme="1"/>
      <name val="Calibri"/>
      <family val="2"/>
      <scheme val="minor"/>
    </font>
    <font>
      <sz val="11"/>
      <color theme="1"/>
      <name val="Calibri"/>
      <family val="2"/>
      <scheme val="minor"/>
    </font>
    <font>
      <b/>
      <sz val="12"/>
      <color theme="1"/>
      <name val="Century Gothic"/>
      <family val="2"/>
    </font>
    <font>
      <sz val="11"/>
      <color theme="1"/>
      <name val="Century Gothic"/>
      <family val="2"/>
    </font>
    <font>
      <sz val="10"/>
      <color theme="1"/>
      <name val="Century Gothic"/>
      <family val="2"/>
    </font>
    <font>
      <b/>
      <sz val="10"/>
      <color theme="1"/>
      <name val="Century Gothic"/>
      <family val="2"/>
    </font>
    <font>
      <u/>
      <sz val="11"/>
      <color theme="10"/>
      <name val="Calibri"/>
      <family val="2"/>
      <scheme val="minor"/>
    </font>
    <font>
      <sz val="10"/>
      <color theme="1"/>
      <name val="Calibri"/>
      <family val="2"/>
      <scheme val="minor"/>
    </font>
    <font>
      <b/>
      <sz val="10"/>
      <color theme="1"/>
      <name val="Calibri"/>
      <family val="2"/>
      <scheme val="minor"/>
    </font>
    <font>
      <sz val="11"/>
      <color rgb="FF9C0006"/>
      <name val="Calibri"/>
      <family val="2"/>
      <scheme val="minor"/>
    </font>
    <font>
      <b/>
      <sz val="11"/>
      <color theme="1"/>
      <name val="Century Gothic"/>
      <family val="2"/>
    </font>
    <font>
      <sz val="10"/>
      <color theme="1"/>
      <name val="Century Gothic"/>
      <family val="2"/>
    </font>
    <font>
      <b/>
      <sz val="10"/>
      <color theme="1"/>
      <name val="Century Gothic"/>
      <family val="2"/>
    </font>
    <font>
      <b/>
      <sz val="11"/>
      <color theme="1"/>
      <name val="Calibri"/>
      <family val="2"/>
      <scheme val="minor"/>
    </font>
    <font>
      <sz val="10"/>
      <name val="Century Gothic"/>
      <family val="2"/>
    </font>
    <font>
      <sz val="10"/>
      <color theme="6" tint="-0.249977111117893"/>
      <name val="Century Gothic"/>
      <family val="2"/>
    </font>
    <font>
      <sz val="10"/>
      <name val="Century Gothic"/>
      <family val="2"/>
    </font>
    <font>
      <sz val="11"/>
      <color theme="1"/>
      <name val="Calibri"/>
      <family val="2"/>
      <scheme val="minor"/>
    </font>
    <font>
      <b/>
      <sz val="11"/>
      <color rgb="FF000000"/>
      <name val="Calibri"/>
      <family val="2"/>
      <scheme val="minor"/>
    </font>
    <font>
      <sz val="11"/>
      <color rgb="FF000000"/>
      <name val="Calibri"/>
      <family val="2"/>
      <scheme val="minor"/>
    </font>
    <font>
      <sz val="11"/>
      <color rgb="FF000000"/>
      <name val="Calibri"/>
      <family val="2"/>
      <scheme val="minor"/>
    </font>
    <font>
      <sz val="11"/>
      <color rgb="FF006100"/>
      <name val="Calibri"/>
      <family val="2"/>
      <scheme val="minor"/>
    </font>
    <font>
      <sz val="10"/>
      <color theme="1"/>
      <name val="Century Gothic"/>
    </font>
  </fonts>
  <fills count="6">
    <fill>
      <patternFill patternType="none"/>
    </fill>
    <fill>
      <patternFill patternType="gray125"/>
    </fill>
    <fill>
      <patternFill patternType="solid">
        <fgColor rgb="FFFFC7CE"/>
      </patternFill>
    </fill>
    <fill>
      <patternFill patternType="solid">
        <fgColor theme="6" tint="0.79998168889431442"/>
        <bgColor theme="6" tint="0.79998168889431442"/>
      </patternFill>
    </fill>
    <fill>
      <patternFill patternType="solid">
        <fgColor rgb="FFC6EFCE"/>
      </patternFill>
    </fill>
    <fill>
      <patternFill patternType="solid">
        <fgColor rgb="FFC6EFCE"/>
        <bgColor indexed="64"/>
      </patternFill>
    </fill>
  </fills>
  <borders count="3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theme="1"/>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right style="thin">
        <color rgb="FF000000"/>
      </right>
      <top style="medium">
        <color rgb="FF000000"/>
      </top>
      <bottom/>
      <diagonal/>
    </border>
    <border>
      <left style="thick">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ck">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ck">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rgb="FF000000"/>
      </left>
      <right style="thin">
        <color rgb="FF000000"/>
      </right>
      <top style="thin">
        <color rgb="FF000000"/>
      </top>
      <bottom style="thin">
        <color auto="1"/>
      </bottom>
      <diagonal/>
    </border>
    <border>
      <left style="thin">
        <color rgb="FF000000"/>
      </left>
      <right style="thin">
        <color rgb="FF000000"/>
      </right>
      <top style="thin">
        <color rgb="FF000000"/>
      </top>
      <bottom style="thin">
        <color auto="1"/>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style="thin">
        <color rgb="FF000000"/>
      </left>
      <right/>
      <top style="thin">
        <color rgb="FF000000"/>
      </top>
      <bottom/>
      <diagonal/>
    </border>
    <border>
      <left style="thick">
        <color rgb="FF000000"/>
      </left>
      <right/>
      <top style="medium">
        <color rgb="FF000000"/>
      </top>
      <bottom/>
      <diagonal/>
    </border>
    <border>
      <left style="thick">
        <color rgb="FF000000"/>
      </left>
      <right/>
      <top style="thin">
        <color rgb="FF000000"/>
      </top>
      <bottom style="thin">
        <color rgb="FF000000"/>
      </bottom>
      <diagonal/>
    </border>
    <border>
      <left style="thick">
        <color auto="1"/>
      </left>
      <right/>
      <top style="thin">
        <color rgb="FF000000"/>
      </top>
      <bottom style="thin">
        <color rgb="FF000000"/>
      </bottom>
      <diagonal/>
    </border>
    <border>
      <left/>
      <right style="thin">
        <color rgb="FF000000"/>
      </right>
      <top style="thin">
        <color rgb="FF000000"/>
      </top>
      <bottom/>
      <diagonal/>
    </border>
    <border>
      <left style="thick">
        <color rgb="FF000000"/>
      </left>
      <right/>
      <top style="thin">
        <color rgb="FF000000"/>
      </top>
      <bottom/>
      <diagonal/>
    </border>
  </borders>
  <cellStyleXfs count="8">
    <xf numFmtId="0" fontId="0" fillId="0" borderId="0"/>
    <xf numFmtId="9" fontId="1" fillId="0" borderId="0" applyFont="0" applyFill="0" applyBorder="0" applyAlignment="0" applyProtection="0"/>
    <xf numFmtId="0" fontId="6" fillId="0" borderId="0" applyNumberFormat="0" applyFill="0" applyBorder="0" applyAlignment="0" applyProtection="0"/>
    <xf numFmtId="0" fontId="9" fillId="2" borderId="0" applyNumberFormat="0" applyBorder="0" applyAlignment="0" applyProtection="0"/>
    <xf numFmtId="44" fontId="1" fillId="0" borderId="0" applyFont="0" applyFill="0" applyBorder="0" applyAlignment="0" applyProtection="0"/>
    <xf numFmtId="0" fontId="17" fillId="0" borderId="0"/>
    <xf numFmtId="165" fontId="17" fillId="0" borderId="0" applyFont="0" applyFill="0" applyBorder="0" applyAlignment="0" applyProtection="0">
      <alignment vertical="center"/>
    </xf>
    <xf numFmtId="0" fontId="21" fillId="4" borderId="0" applyNumberFormat="0" applyBorder="0" applyAlignment="0" applyProtection="0"/>
  </cellStyleXfs>
  <cellXfs count="338">
    <xf numFmtId="0" fontId="0" fillId="0" borderId="0" xfId="0"/>
    <xf numFmtId="0" fontId="3" fillId="0" borderId="0" xfId="0" applyFont="1"/>
    <xf numFmtId="0" fontId="4" fillId="0" borderId="0" xfId="0" applyFont="1"/>
    <xf numFmtId="14" fontId="4" fillId="0" borderId="0" xfId="0" applyNumberFormat="1" applyFont="1"/>
    <xf numFmtId="0" fontId="5" fillId="0" borderId="0" xfId="0" applyFont="1"/>
    <xf numFmtId="0" fontId="4" fillId="0" borderId="1" xfId="0" applyFont="1" applyBorder="1"/>
    <xf numFmtId="0" fontId="4" fillId="0" borderId="2" xfId="0" applyFont="1" applyBorder="1"/>
    <xf numFmtId="0" fontId="4" fillId="0" borderId="3" xfId="0" applyFont="1" applyBorder="1"/>
    <xf numFmtId="0" fontId="4" fillId="0" borderId="4" xfId="0" applyFont="1" applyBorder="1"/>
    <xf numFmtId="0" fontId="4" fillId="0" borderId="0" xfId="0" applyFont="1" applyBorder="1"/>
    <xf numFmtId="9" fontId="4" fillId="0" borderId="5" xfId="1" applyFont="1" applyBorder="1"/>
    <xf numFmtId="0" fontId="4" fillId="0" borderId="6" xfId="0" applyFont="1" applyBorder="1"/>
    <xf numFmtId="0" fontId="4" fillId="0" borderId="7" xfId="0" applyFont="1" applyBorder="1"/>
    <xf numFmtId="9" fontId="4" fillId="0" borderId="8" xfId="1" applyFont="1" applyBorder="1"/>
    <xf numFmtId="0" fontId="7" fillId="0" borderId="0" xfId="0" applyFont="1"/>
    <xf numFmtId="0" fontId="8" fillId="0" borderId="0" xfId="0" applyFont="1"/>
    <xf numFmtId="0" fontId="4" fillId="0" borderId="0" xfId="0" applyFont="1" applyAlignment="1">
      <alignment vertical="center" wrapText="1"/>
    </xf>
    <xf numFmtId="0" fontId="4" fillId="0" borderId="0" xfId="0" applyFont="1" applyAlignment="1">
      <alignment horizontal="left" vertical="center" wrapText="1"/>
    </xf>
    <xf numFmtId="0" fontId="5" fillId="0" borderId="4" xfId="0" applyFont="1" applyBorder="1"/>
    <xf numFmtId="0" fontId="5" fillId="0" borderId="0" xfId="0" applyFont="1" applyBorder="1"/>
    <xf numFmtId="0" fontId="3" fillId="0" borderId="2" xfId="0" applyFont="1" applyBorder="1"/>
    <xf numFmtId="0" fontId="3" fillId="0" borderId="0" xfId="0" applyFont="1" applyBorder="1"/>
    <xf numFmtId="0" fontId="10" fillId="0" borderId="0" xfId="0" applyFont="1" applyBorder="1"/>
    <xf numFmtId="0" fontId="4" fillId="0" borderId="0" xfId="0" applyFont="1" applyBorder="1" applyAlignment="1">
      <alignment horizontal="right"/>
    </xf>
    <xf numFmtId="0" fontId="3" fillId="0" borderId="4" xfId="0" applyFont="1" applyBorder="1"/>
    <xf numFmtId="0" fontId="6" fillId="0" borderId="4" xfId="2" applyBorder="1"/>
    <xf numFmtId="0" fontId="0" fillId="0" borderId="4" xfId="0" applyFont="1" applyBorder="1"/>
    <xf numFmtId="0" fontId="5" fillId="0" borderId="9" xfId="0" applyFont="1" applyBorder="1"/>
    <xf numFmtId="14" fontId="9" fillId="2" borderId="0" xfId="3" applyNumberFormat="1"/>
    <xf numFmtId="0" fontId="9" fillId="2" borderId="0" xfId="3"/>
    <xf numFmtId="15" fontId="0" fillId="0" borderId="0" xfId="0" applyNumberFormat="1"/>
    <xf numFmtId="0" fontId="11" fillId="0" borderId="0" xfId="0" applyFont="1" applyAlignment="1">
      <alignment horizontal="center" vertical="center" wrapText="1"/>
    </xf>
    <xf numFmtId="15" fontId="11" fillId="0" borderId="0" xfId="0" applyNumberFormat="1" applyFont="1" applyAlignment="1">
      <alignment horizontal="center" vertical="center" wrapText="1"/>
    </xf>
    <xf numFmtId="14" fontId="11" fillId="0" borderId="0" xfId="0" applyNumberFormat="1" applyFont="1"/>
    <xf numFmtId="0" fontId="11" fillId="0" borderId="0" xfId="0" applyFont="1"/>
    <xf numFmtId="0" fontId="11" fillId="0" borderId="0" xfId="0" applyFont="1" applyBorder="1" applyAlignment="1">
      <alignment horizontal="right"/>
    </xf>
    <xf numFmtId="0" fontId="11" fillId="0" borderId="0" xfId="0" applyFont="1" applyBorder="1"/>
    <xf numFmtId="0" fontId="12" fillId="0" borderId="0" xfId="0" applyFont="1" applyBorder="1"/>
    <xf numFmtId="0" fontId="5" fillId="0" borderId="0" xfId="0" applyFont="1" applyAlignment="1">
      <alignment horizontal="left"/>
    </xf>
    <xf numFmtId="0" fontId="0" fillId="0" borderId="0" xfId="0" applyAlignment="1">
      <alignment vertical="center" wrapText="1"/>
    </xf>
    <xf numFmtId="0" fontId="0" fillId="0" borderId="0" xfId="0" applyAlignment="1">
      <alignment horizontal="left" vertical="center" wrapText="1"/>
    </xf>
    <xf numFmtId="0" fontId="6" fillId="0" borderId="0" xfId="2"/>
    <xf numFmtId="0" fontId="6" fillId="0" borderId="0" xfId="2" applyAlignment="1">
      <alignment horizontal="right"/>
    </xf>
    <xf numFmtId="0" fontId="4" fillId="0" borderId="0" xfId="0" applyNumberFormat="1" applyFont="1" applyAlignment="1">
      <alignment vertical="center" wrapText="1"/>
    </xf>
    <xf numFmtId="15" fontId="4" fillId="0" borderId="0" xfId="0" applyNumberFormat="1" applyFont="1" applyAlignment="1">
      <alignment horizontal="center" vertical="center" wrapText="1"/>
    </xf>
    <xf numFmtId="0" fontId="11" fillId="0" borderId="0" xfId="0" applyNumberFormat="1" applyFont="1" applyAlignment="1">
      <alignment horizontal="center" vertical="center" wrapText="1"/>
    </xf>
    <xf numFmtId="0" fontId="14" fillId="0" borderId="0" xfId="2" applyFont="1" applyAlignment="1">
      <alignment horizontal="right"/>
    </xf>
    <xf numFmtId="0" fontId="0" fillId="0" borderId="0" xfId="0" applyNumberFormat="1" applyAlignment="1">
      <alignment horizontal="center" vertical="center" wrapText="1"/>
    </xf>
    <xf numFmtId="14" fontId="11" fillId="0" borderId="0" xfId="0" applyNumberFormat="1" applyFont="1" applyAlignment="1">
      <alignment horizontal="center" vertical="center" wrapText="1"/>
    </xf>
    <xf numFmtId="0" fontId="11" fillId="0" borderId="0" xfId="0" applyFont="1" applyBorder="1" applyAlignment="1">
      <alignment horizontal="center" vertical="center"/>
    </xf>
    <xf numFmtId="0" fontId="4" fillId="0" borderId="0" xfId="0" applyFont="1" applyBorder="1" applyAlignment="1">
      <alignment horizontal="center" vertical="center"/>
    </xf>
    <xf numFmtId="0" fontId="15" fillId="3" borderId="0" xfId="0" applyFont="1" applyFill="1" applyBorder="1" applyAlignment="1">
      <alignment horizontal="center" vertical="center"/>
    </xf>
    <xf numFmtId="0" fontId="15" fillId="0" borderId="0" xfId="0" applyFont="1" applyBorder="1" applyAlignment="1">
      <alignment horizontal="center" vertical="center"/>
    </xf>
    <xf numFmtId="0" fontId="0" fillId="0" borderId="0" xfId="0" applyAlignment="1">
      <alignment horizontal="left" indent="1"/>
    </xf>
    <xf numFmtId="0" fontId="16" fillId="0" borderId="0" xfId="2" applyFont="1" applyAlignment="1">
      <alignment horizontal="right"/>
    </xf>
    <xf numFmtId="0" fontId="11" fillId="0" borderId="0" xfId="0" applyFont="1" applyAlignment="1">
      <alignment horizontal="left" vertical="center" wrapText="1"/>
    </xf>
    <xf numFmtId="0" fontId="11" fillId="0" borderId="0" xfId="0" applyNumberFormat="1" applyFont="1" applyAlignment="1">
      <alignment vertical="center" wrapText="1"/>
    </xf>
    <xf numFmtId="0" fontId="13" fillId="0" borderId="0" xfId="0" applyFont="1"/>
    <xf numFmtId="44" fontId="4" fillId="0" borderId="0" xfId="4" applyFont="1"/>
    <xf numFmtId="44" fontId="9" fillId="2" borderId="0" xfId="4" applyFont="1" applyFill="1"/>
    <xf numFmtId="44" fontId="11" fillId="0" borderId="0" xfId="4" applyFont="1"/>
    <xf numFmtId="164" fontId="11" fillId="0" borderId="0" xfId="0" applyNumberFormat="1" applyFont="1"/>
    <xf numFmtId="0" fontId="11" fillId="0" borderId="0" xfId="0" applyFont="1" applyAlignment="1">
      <alignment horizontal="center" vertical="center"/>
    </xf>
    <xf numFmtId="0" fontId="19" fillId="0" borderId="15" xfId="5" applyFont="1" applyBorder="1" applyAlignment="1">
      <alignment horizontal="left"/>
    </xf>
    <xf numFmtId="0" fontId="19" fillId="0" borderId="15" xfId="5" applyFont="1" applyBorder="1"/>
    <xf numFmtId="0" fontId="19" fillId="0" borderId="24" xfId="5" applyFont="1" applyBorder="1"/>
    <xf numFmtId="0" fontId="19" fillId="0" borderId="21" xfId="5" applyFont="1" applyBorder="1" applyAlignment="1">
      <alignment horizontal="right"/>
    </xf>
    <xf numFmtId="166" fontId="19" fillId="0" borderId="19" xfId="5" applyNumberFormat="1" applyFont="1" applyBorder="1" applyAlignment="1">
      <alignment horizontal="center"/>
    </xf>
    <xf numFmtId="0" fontId="19" fillId="0" borderId="20" xfId="5" applyFont="1" applyBorder="1"/>
    <xf numFmtId="0" fontId="19" fillId="0" borderId="21" xfId="5" applyFont="1" applyBorder="1"/>
    <xf numFmtId="166" fontId="19" fillId="0" borderId="25" xfId="5" applyNumberFormat="1" applyFont="1" applyBorder="1" applyAlignment="1">
      <alignment horizontal="center"/>
    </xf>
    <xf numFmtId="166" fontId="19" fillId="0" borderId="19" xfId="5" applyNumberFormat="1" applyFont="1" applyBorder="1"/>
    <xf numFmtId="14" fontId="19" fillId="0" borderId="20" xfId="5" applyNumberFormat="1" applyFont="1" applyBorder="1"/>
    <xf numFmtId="166" fontId="19" fillId="0" borderId="21" xfId="5" applyNumberFormat="1" applyFont="1" applyBorder="1" applyAlignment="1">
      <alignment horizontal="center"/>
    </xf>
    <xf numFmtId="44" fontId="18" fillId="0" borderId="31" xfId="5" applyNumberFormat="1" applyFont="1" applyBorder="1" applyAlignment="1">
      <alignment horizontal="center"/>
    </xf>
    <xf numFmtId="0" fontId="19" fillId="0" borderId="15" xfId="5" applyFont="1" applyBorder="1" applyAlignment="1">
      <alignment horizontal="left"/>
    </xf>
    <xf numFmtId="0" fontId="19" fillId="0" borderId="15" xfId="5" applyFont="1" applyBorder="1"/>
    <xf numFmtId="0" fontId="19" fillId="0" borderId="15" xfId="5" applyFont="1" applyBorder="1" applyAlignment="1">
      <alignment horizontal="right"/>
    </xf>
    <xf numFmtId="166" fontId="19" fillId="0" borderId="18" xfId="5" applyNumberFormat="1" applyFont="1" applyBorder="1" applyAlignment="1">
      <alignment horizontal="center"/>
    </xf>
    <xf numFmtId="14" fontId="19" fillId="0" borderId="17" xfId="5" applyNumberFormat="1" applyFont="1" applyBorder="1" applyAlignment="1">
      <alignment horizontal="left"/>
    </xf>
    <xf numFmtId="14" fontId="19" fillId="0" borderId="17" xfId="5" applyNumberFormat="1" applyFont="1" applyFill="1" applyBorder="1" applyAlignment="1">
      <alignment horizontal="left"/>
    </xf>
    <xf numFmtId="0" fontId="19" fillId="0" borderId="17" xfId="5" applyFont="1" applyFill="1" applyBorder="1" applyAlignment="1">
      <alignment horizontal="left"/>
    </xf>
    <xf numFmtId="166" fontId="19" fillId="0" borderId="18" xfId="5" applyNumberFormat="1" applyFont="1" applyFill="1" applyBorder="1" applyAlignment="1">
      <alignment horizontal="center"/>
    </xf>
    <xf numFmtId="0" fontId="17" fillId="0" borderId="21" xfId="5" applyFont="1" applyFill="1" applyBorder="1" applyAlignment="1">
      <alignment horizontal="left"/>
    </xf>
    <xf numFmtId="0" fontId="17" fillId="0" borderId="21" xfId="5" applyFont="1" applyFill="1" applyBorder="1" applyAlignment="1"/>
    <xf numFmtId="14" fontId="19" fillId="0" borderId="15" xfId="5" applyNumberFormat="1" applyFont="1" applyBorder="1" applyAlignment="1">
      <alignment horizontal="right"/>
    </xf>
    <xf numFmtId="0" fontId="19" fillId="0" borderId="15" xfId="5" applyFont="1" applyFill="1" applyBorder="1"/>
    <xf numFmtId="0" fontId="19" fillId="0" borderId="17" xfId="5" applyFont="1" applyBorder="1"/>
    <xf numFmtId="166" fontId="19" fillId="0" borderId="18" xfId="5" applyNumberFormat="1" applyFont="1" applyBorder="1"/>
    <xf numFmtId="166" fontId="19" fillId="0" borderId="15" xfId="5" applyNumberFormat="1" applyFont="1" applyBorder="1" applyAlignment="1">
      <alignment horizontal="center"/>
    </xf>
    <xf numFmtId="44" fontId="19" fillId="0" borderId="15" xfId="5" applyNumberFormat="1" applyFont="1" applyBorder="1"/>
    <xf numFmtId="166" fontId="19" fillId="0" borderId="18" xfId="5" applyNumberFormat="1" applyFont="1" applyBorder="1" applyAlignment="1">
      <alignment horizontal="center" vertical="center"/>
    </xf>
    <xf numFmtId="0" fontId="19" fillId="0" borderId="18" xfId="5" applyFont="1" applyBorder="1"/>
    <xf numFmtId="0" fontId="19" fillId="0" borderId="15" xfId="5" applyFont="1" applyBorder="1" applyAlignment="1">
      <alignment horizontal="right"/>
    </xf>
    <xf numFmtId="166" fontId="19" fillId="0" borderId="18" xfId="5" applyNumberFormat="1" applyFont="1" applyBorder="1" applyAlignment="1">
      <alignment horizontal="center"/>
    </xf>
    <xf numFmtId="0" fontId="19" fillId="0" borderId="17" xfId="5" applyFont="1" applyBorder="1" applyAlignment="1">
      <alignment horizontal="left"/>
    </xf>
    <xf numFmtId="0" fontId="17" fillId="0" borderId="21" xfId="5" applyBorder="1" applyAlignment="1">
      <alignment horizontal="left"/>
    </xf>
    <xf numFmtId="0" fontId="17" fillId="0" borderId="21" xfId="5" applyBorder="1"/>
    <xf numFmtId="0" fontId="19" fillId="0" borderId="17" xfId="5" applyFont="1" applyFill="1" applyBorder="1" applyAlignment="1">
      <alignment horizontal="left"/>
    </xf>
    <xf numFmtId="166" fontId="19" fillId="0" borderId="18" xfId="5" applyNumberFormat="1" applyFont="1" applyFill="1" applyBorder="1" applyAlignment="1">
      <alignment horizontal="center"/>
    </xf>
    <xf numFmtId="0" fontId="19" fillId="0" borderId="15" xfId="5" applyFont="1" applyFill="1" applyBorder="1"/>
    <xf numFmtId="0" fontId="19" fillId="0" borderId="17" xfId="5" applyFont="1" applyBorder="1"/>
    <xf numFmtId="166" fontId="19" fillId="0" borderId="18" xfId="5" applyNumberFormat="1" applyFont="1" applyBorder="1"/>
    <xf numFmtId="166" fontId="19" fillId="0" borderId="15" xfId="5" applyNumberFormat="1" applyFont="1" applyBorder="1" applyAlignment="1">
      <alignment horizontal="center"/>
    </xf>
    <xf numFmtId="44" fontId="19" fillId="0" borderId="15" xfId="5" applyNumberFormat="1" applyFont="1" applyBorder="1"/>
    <xf numFmtId="0" fontId="19" fillId="0" borderId="18" xfId="5" applyFont="1" applyBorder="1"/>
    <xf numFmtId="14" fontId="19" fillId="0" borderId="17" xfId="5" applyNumberFormat="1" applyFont="1" applyBorder="1"/>
    <xf numFmtId="0" fontId="19" fillId="0" borderId="15" xfId="5" applyFont="1" applyBorder="1" applyAlignment="1">
      <alignment horizontal="right"/>
    </xf>
    <xf numFmtId="166" fontId="19" fillId="0" borderId="18" xfId="5" applyNumberFormat="1" applyFont="1" applyBorder="1" applyAlignment="1">
      <alignment horizontal="center"/>
    </xf>
    <xf numFmtId="0" fontId="17" fillId="0" borderId="21" xfId="5" applyBorder="1" applyAlignment="1">
      <alignment horizontal="left"/>
    </xf>
    <xf numFmtId="0" fontId="17" fillId="0" borderId="21" xfId="5" applyBorder="1"/>
    <xf numFmtId="0" fontId="19" fillId="0" borderId="17" xfId="5" applyFont="1" applyFill="1" applyBorder="1" applyAlignment="1">
      <alignment horizontal="left"/>
    </xf>
    <xf numFmtId="166" fontId="19" fillId="0" borderId="18" xfId="5" applyNumberFormat="1" applyFont="1" applyFill="1" applyBorder="1" applyAlignment="1">
      <alignment horizontal="center"/>
    </xf>
    <xf numFmtId="0" fontId="19" fillId="0" borderId="15" xfId="5" applyFont="1" applyFill="1" applyBorder="1"/>
    <xf numFmtId="166" fontId="19" fillId="0" borderId="18" xfId="5" applyNumberFormat="1" applyFont="1" applyBorder="1"/>
    <xf numFmtId="166" fontId="19" fillId="0" borderId="15" xfId="5" applyNumberFormat="1" applyFont="1" applyBorder="1" applyAlignment="1">
      <alignment horizontal="center"/>
    </xf>
    <xf numFmtId="44" fontId="19" fillId="0" borderId="15" xfId="5" applyNumberFormat="1" applyFont="1" applyBorder="1"/>
    <xf numFmtId="0" fontId="19" fillId="0" borderId="18" xfId="5" applyFont="1" applyBorder="1"/>
    <xf numFmtId="0" fontId="19" fillId="0" borderId="15" xfId="5" applyFont="1" applyBorder="1"/>
    <xf numFmtId="14" fontId="19" fillId="0" borderId="17" xfId="5" applyNumberFormat="1" applyFont="1" applyBorder="1"/>
    <xf numFmtId="0" fontId="19" fillId="0" borderId="15" xfId="5" applyFont="1" applyBorder="1" applyAlignment="1">
      <alignment horizontal="right"/>
    </xf>
    <xf numFmtId="166" fontId="19" fillId="0" borderId="18" xfId="5" applyNumberFormat="1" applyFont="1" applyBorder="1" applyAlignment="1">
      <alignment horizontal="center"/>
    </xf>
    <xf numFmtId="0" fontId="17" fillId="0" borderId="21" xfId="5" applyBorder="1" applyAlignment="1">
      <alignment horizontal="left"/>
    </xf>
    <xf numFmtId="0" fontId="19" fillId="0" borderId="17" xfId="5" applyFont="1" applyFill="1" applyBorder="1" applyAlignment="1">
      <alignment horizontal="left"/>
    </xf>
    <xf numFmtId="166" fontId="19" fillId="0" borderId="18" xfId="5" applyNumberFormat="1" applyFont="1" applyFill="1" applyBorder="1" applyAlignment="1">
      <alignment horizontal="center"/>
    </xf>
    <xf numFmtId="0" fontId="19" fillId="0" borderId="15" xfId="5" applyFont="1" applyFill="1" applyBorder="1"/>
    <xf numFmtId="166" fontId="19" fillId="0" borderId="18" xfId="5" applyNumberFormat="1" applyFont="1" applyBorder="1"/>
    <xf numFmtId="166" fontId="19" fillId="0" borderId="15" xfId="5" applyNumberFormat="1" applyFont="1" applyBorder="1" applyAlignment="1">
      <alignment horizontal="center"/>
    </xf>
    <xf numFmtId="44" fontId="19" fillId="0" borderId="15" xfId="5" applyNumberFormat="1" applyFont="1" applyBorder="1"/>
    <xf numFmtId="0" fontId="19" fillId="0" borderId="18" xfId="5" applyFont="1" applyBorder="1"/>
    <xf numFmtId="14" fontId="19" fillId="0" borderId="17" xfId="5" applyNumberFormat="1" applyFont="1" applyBorder="1"/>
    <xf numFmtId="0" fontId="19" fillId="0" borderId="15" xfId="5" applyFont="1" applyBorder="1" applyAlignment="1">
      <alignment horizontal="right"/>
    </xf>
    <xf numFmtId="166" fontId="19" fillId="0" borderId="18" xfId="5" applyNumberFormat="1" applyFont="1" applyBorder="1" applyAlignment="1">
      <alignment horizontal="center"/>
    </xf>
    <xf numFmtId="0" fontId="17" fillId="0" borderId="21" xfId="5" applyBorder="1" applyAlignment="1">
      <alignment horizontal="left"/>
    </xf>
    <xf numFmtId="0" fontId="17" fillId="0" borderId="21" xfId="5" applyBorder="1"/>
    <xf numFmtId="14" fontId="19" fillId="0" borderId="17" xfId="5" applyNumberFormat="1" applyFont="1" applyFill="1" applyBorder="1" applyAlignment="1">
      <alignment horizontal="left"/>
    </xf>
    <xf numFmtId="0" fontId="19" fillId="0" borderId="17" xfId="5" applyFont="1" applyFill="1" applyBorder="1" applyAlignment="1">
      <alignment horizontal="left"/>
    </xf>
    <xf numFmtId="166" fontId="19" fillId="0" borderId="18" xfId="5" applyNumberFormat="1" applyFont="1" applyFill="1" applyBorder="1" applyAlignment="1">
      <alignment horizontal="center"/>
    </xf>
    <xf numFmtId="0" fontId="19" fillId="0" borderId="15" xfId="5" applyFont="1" applyFill="1" applyBorder="1"/>
    <xf numFmtId="166" fontId="19" fillId="0" borderId="18" xfId="5" applyNumberFormat="1" applyFont="1" applyBorder="1"/>
    <xf numFmtId="166" fontId="19" fillId="0" borderId="15" xfId="5" applyNumberFormat="1" applyFont="1" applyBorder="1" applyAlignment="1">
      <alignment horizontal="center"/>
    </xf>
    <xf numFmtId="44" fontId="19" fillId="0" borderId="15" xfId="5" applyNumberFormat="1" applyFont="1" applyBorder="1"/>
    <xf numFmtId="0" fontId="19" fillId="0" borderId="18" xfId="5" applyFont="1" applyBorder="1"/>
    <xf numFmtId="0" fontId="19" fillId="0" borderId="15" xfId="5" applyFont="1" applyBorder="1" applyAlignment="1">
      <alignment horizontal="left"/>
    </xf>
    <xf numFmtId="0" fontId="19" fillId="0" borderId="15" xfId="5" applyFont="1" applyBorder="1"/>
    <xf numFmtId="0" fontId="19" fillId="0" borderId="15" xfId="5" applyFont="1" applyBorder="1" applyAlignment="1">
      <alignment horizontal="right"/>
    </xf>
    <xf numFmtId="166" fontId="19" fillId="0" borderId="18" xfId="5" applyNumberFormat="1" applyFont="1" applyBorder="1" applyAlignment="1">
      <alignment horizontal="center"/>
    </xf>
    <xf numFmtId="14" fontId="19" fillId="0" borderId="17" xfId="5" applyNumberFormat="1" applyFont="1" applyBorder="1" applyAlignment="1">
      <alignment horizontal="left"/>
    </xf>
    <xf numFmtId="0" fontId="19" fillId="0" borderId="17" xfId="5" applyFont="1" applyBorder="1" applyAlignment="1">
      <alignment horizontal="left"/>
    </xf>
    <xf numFmtId="0" fontId="19" fillId="0" borderId="17" xfId="5" applyFont="1" applyFill="1" applyBorder="1" applyAlignment="1">
      <alignment horizontal="left"/>
    </xf>
    <xf numFmtId="166" fontId="19" fillId="0" borderId="18" xfId="5" applyNumberFormat="1" applyFont="1" applyFill="1" applyBorder="1" applyAlignment="1">
      <alignment horizontal="center"/>
    </xf>
    <xf numFmtId="0" fontId="19" fillId="0" borderId="15" xfId="5" applyFont="1" applyFill="1" applyBorder="1"/>
    <xf numFmtId="0" fontId="19" fillId="0" borderId="17" xfId="5" applyFont="1" applyBorder="1"/>
    <xf numFmtId="166" fontId="19" fillId="0" borderId="18" xfId="5" applyNumberFormat="1" applyFont="1" applyBorder="1"/>
    <xf numFmtId="166" fontId="19" fillId="0" borderId="15" xfId="5" applyNumberFormat="1" applyFont="1" applyBorder="1" applyAlignment="1">
      <alignment horizontal="center"/>
    </xf>
    <xf numFmtId="44" fontId="19" fillId="0" borderId="15" xfId="5" applyNumberFormat="1" applyFont="1" applyBorder="1"/>
    <xf numFmtId="0" fontId="19" fillId="0" borderId="18" xfId="5" applyFont="1" applyBorder="1"/>
    <xf numFmtId="0" fontId="19" fillId="0" borderId="15" xfId="5" applyFont="1" applyBorder="1" applyAlignment="1">
      <alignment horizontal="left"/>
    </xf>
    <xf numFmtId="0" fontId="19" fillId="0" borderId="15" xfId="5" applyFont="1" applyBorder="1"/>
    <xf numFmtId="14" fontId="19" fillId="0" borderId="17" xfId="5" applyNumberFormat="1" applyFont="1" applyBorder="1"/>
    <xf numFmtId="0" fontId="19" fillId="0" borderId="15" xfId="5" applyFont="1" applyBorder="1" applyAlignment="1">
      <alignment horizontal="right"/>
    </xf>
    <xf numFmtId="166" fontId="19" fillId="0" borderId="18" xfId="5" applyNumberFormat="1" applyFont="1" applyBorder="1" applyAlignment="1">
      <alignment horizontal="center"/>
    </xf>
    <xf numFmtId="14" fontId="19" fillId="0" borderId="17" xfId="5" applyNumberFormat="1" applyFont="1" applyBorder="1" applyAlignment="1">
      <alignment horizontal="left"/>
    </xf>
    <xf numFmtId="0" fontId="19" fillId="0" borderId="17" xfId="5" applyFont="1" applyBorder="1" applyAlignment="1">
      <alignment horizontal="left"/>
    </xf>
    <xf numFmtId="0" fontId="17" fillId="0" borderId="21" xfId="5" applyBorder="1" applyAlignment="1">
      <alignment horizontal="left"/>
    </xf>
    <xf numFmtId="0" fontId="17" fillId="0" borderId="21" xfId="5" applyBorder="1"/>
    <xf numFmtId="14" fontId="19" fillId="0" borderId="17" xfId="5" applyNumberFormat="1" applyFont="1" applyFill="1" applyBorder="1" applyAlignment="1">
      <alignment horizontal="left"/>
    </xf>
    <xf numFmtId="0" fontId="19" fillId="0" borderId="17" xfId="5" applyFont="1" applyBorder="1"/>
    <xf numFmtId="166" fontId="19" fillId="0" borderId="18" xfId="5" applyNumberFormat="1" applyFont="1" applyBorder="1"/>
    <xf numFmtId="166" fontId="19" fillId="0" borderId="15" xfId="5" applyNumberFormat="1" applyFont="1" applyBorder="1" applyAlignment="1">
      <alignment horizontal="center"/>
    </xf>
    <xf numFmtId="44" fontId="19" fillId="0" borderId="15" xfId="5" applyNumberFormat="1" applyFont="1" applyBorder="1"/>
    <xf numFmtId="0" fontId="19" fillId="0" borderId="18" xfId="5" applyFont="1" applyBorder="1"/>
    <xf numFmtId="0" fontId="19" fillId="0" borderId="15" xfId="5" applyFont="1" applyBorder="1" applyAlignment="1">
      <alignment horizontal="left"/>
    </xf>
    <xf numFmtId="0" fontId="19" fillId="0" borderId="15" xfId="5" applyFont="1" applyBorder="1"/>
    <xf numFmtId="0" fontId="19" fillId="0" borderId="24" xfId="5" applyFont="1" applyBorder="1"/>
    <xf numFmtId="0" fontId="19" fillId="0" borderId="21" xfId="5" applyFont="1" applyBorder="1" applyAlignment="1">
      <alignment horizontal="right"/>
    </xf>
    <xf numFmtId="166" fontId="19" fillId="0" borderId="19" xfId="5" applyNumberFormat="1" applyFont="1" applyBorder="1" applyAlignment="1">
      <alignment horizontal="center"/>
    </xf>
    <xf numFmtId="0" fontId="19" fillId="0" borderId="20" xfId="5" applyFont="1" applyBorder="1"/>
    <xf numFmtId="0" fontId="19" fillId="0" borderId="21" xfId="5" applyFont="1" applyBorder="1"/>
    <xf numFmtId="166" fontId="19" fillId="0" borderId="25" xfId="5" applyNumberFormat="1" applyFont="1" applyBorder="1" applyAlignment="1">
      <alignment horizontal="center"/>
    </xf>
    <xf numFmtId="166" fontId="19" fillId="0" borderId="19" xfId="5" applyNumberFormat="1" applyFont="1" applyBorder="1"/>
    <xf numFmtId="14" fontId="19" fillId="0" borderId="20" xfId="5" applyNumberFormat="1" applyFont="1" applyBorder="1"/>
    <xf numFmtId="166" fontId="19" fillId="0" borderId="21" xfId="5" applyNumberFormat="1" applyFont="1" applyBorder="1" applyAlignment="1">
      <alignment horizontal="center"/>
    </xf>
    <xf numFmtId="0" fontId="19" fillId="0" borderId="25" xfId="5" applyFont="1" applyBorder="1"/>
    <xf numFmtId="0" fontId="17" fillId="0" borderId="21" xfId="5" applyFont="1" applyFill="1" applyBorder="1" applyAlignment="1">
      <alignment horizontal="left"/>
    </xf>
    <xf numFmtId="0" fontId="17" fillId="0" borderId="21" xfId="5" applyFont="1" applyFill="1" applyBorder="1" applyAlignment="1"/>
    <xf numFmtId="14" fontId="19" fillId="0" borderId="26" xfId="5" applyNumberFormat="1" applyFont="1" applyBorder="1"/>
    <xf numFmtId="0" fontId="19" fillId="0" borderId="27" xfId="5" applyFont="1" applyBorder="1" applyAlignment="1">
      <alignment horizontal="right"/>
    </xf>
    <xf numFmtId="166" fontId="19" fillId="0" borderId="28" xfId="5" applyNumberFormat="1" applyFont="1" applyBorder="1" applyAlignment="1">
      <alignment horizontal="center"/>
    </xf>
    <xf numFmtId="0" fontId="19" fillId="0" borderId="26" xfId="5" applyFont="1" applyBorder="1"/>
    <xf numFmtId="0" fontId="19" fillId="0" borderId="27" xfId="5" applyFont="1" applyBorder="1"/>
    <xf numFmtId="166" fontId="19" fillId="0" borderId="28" xfId="5" applyNumberFormat="1" applyFont="1" applyBorder="1"/>
    <xf numFmtId="166" fontId="19" fillId="0" borderId="27" xfId="5" applyNumberFormat="1" applyFont="1" applyBorder="1" applyAlignment="1">
      <alignment horizontal="center"/>
    </xf>
    <xf numFmtId="0" fontId="19" fillId="0" borderId="28" xfId="5" applyFont="1" applyBorder="1"/>
    <xf numFmtId="0" fontId="19" fillId="0" borderId="15" xfId="5" applyFont="1" applyBorder="1" applyAlignment="1">
      <alignment horizontal="right"/>
    </xf>
    <xf numFmtId="166" fontId="19" fillId="0" borderId="18" xfId="5" applyNumberFormat="1" applyFont="1" applyBorder="1" applyAlignment="1">
      <alignment horizontal="center"/>
    </xf>
    <xf numFmtId="14" fontId="19" fillId="0" borderId="17" xfId="5" applyNumberFormat="1" applyFont="1" applyBorder="1" applyAlignment="1">
      <alignment horizontal="left"/>
    </xf>
    <xf numFmtId="0" fontId="19" fillId="0" borderId="17" xfId="5" applyFont="1" applyFill="1" applyBorder="1" applyAlignment="1">
      <alignment horizontal="left"/>
    </xf>
    <xf numFmtId="166" fontId="19" fillId="0" borderId="18" xfId="5" applyNumberFormat="1" applyFont="1" applyFill="1" applyBorder="1" applyAlignment="1">
      <alignment horizontal="center"/>
    </xf>
    <xf numFmtId="0" fontId="17" fillId="0" borderId="21" xfId="5" applyFont="1" applyFill="1" applyBorder="1" applyAlignment="1">
      <alignment horizontal="left"/>
    </xf>
    <xf numFmtId="0" fontId="17" fillId="0" borderId="21" xfId="5" applyFont="1" applyFill="1" applyBorder="1" applyAlignment="1"/>
    <xf numFmtId="0" fontId="19" fillId="0" borderId="15" xfId="5" applyFont="1" applyFill="1" applyBorder="1"/>
    <xf numFmtId="0" fontId="19" fillId="0" borderId="17" xfId="5" applyFont="1" applyBorder="1"/>
    <xf numFmtId="166" fontId="19" fillId="0" borderId="18" xfId="5" applyNumberFormat="1" applyFont="1" applyBorder="1"/>
    <xf numFmtId="166" fontId="19" fillId="0" borderId="15" xfId="5" applyNumberFormat="1" applyFont="1" applyBorder="1" applyAlignment="1">
      <alignment horizontal="center"/>
    </xf>
    <xf numFmtId="44" fontId="19" fillId="0" borderId="15" xfId="5" applyNumberFormat="1" applyFont="1" applyBorder="1"/>
    <xf numFmtId="0" fontId="19" fillId="0" borderId="18" xfId="5" applyFont="1" applyBorder="1"/>
    <xf numFmtId="0" fontId="19" fillId="0" borderId="15" xfId="5" applyFont="1" applyBorder="1" applyAlignment="1">
      <alignment horizontal="left"/>
    </xf>
    <xf numFmtId="0" fontId="19" fillId="0" borderId="15" xfId="5" applyFont="1" applyBorder="1"/>
    <xf numFmtId="0" fontId="19" fillId="0" borderId="15" xfId="5" applyFont="1" applyBorder="1" applyAlignment="1">
      <alignment horizontal="right"/>
    </xf>
    <xf numFmtId="0" fontId="19" fillId="0" borderId="17" xfId="5" applyFont="1" applyBorder="1" applyAlignment="1">
      <alignment horizontal="left"/>
    </xf>
    <xf numFmtId="0" fontId="17" fillId="0" borderId="21" xfId="5" applyBorder="1"/>
    <xf numFmtId="166" fontId="19" fillId="0" borderId="18" xfId="5" applyNumberFormat="1" applyFont="1" applyFill="1" applyBorder="1" applyAlignment="1">
      <alignment horizontal="center"/>
    </xf>
    <xf numFmtId="0" fontId="19" fillId="0" borderId="15" xfId="5" applyFont="1" applyFill="1" applyBorder="1"/>
    <xf numFmtId="0" fontId="19" fillId="0" borderId="17" xfId="5" applyFont="1" applyBorder="1"/>
    <xf numFmtId="166" fontId="19" fillId="0" borderId="18" xfId="5" applyNumberFormat="1" applyFont="1" applyBorder="1"/>
    <xf numFmtId="166" fontId="19" fillId="0" borderId="15" xfId="5" applyNumberFormat="1" applyFont="1" applyBorder="1" applyAlignment="1">
      <alignment horizontal="center"/>
    </xf>
    <xf numFmtId="44" fontId="19" fillId="0" borderId="15" xfId="5" applyNumberFormat="1" applyFont="1" applyBorder="1"/>
    <xf numFmtId="0" fontId="19" fillId="0" borderId="18" xfId="5" applyFont="1" applyBorder="1"/>
    <xf numFmtId="0" fontId="19" fillId="0" borderId="15" xfId="5" applyFont="1" applyBorder="1"/>
    <xf numFmtId="14" fontId="19" fillId="0" borderId="17" xfId="5" applyNumberFormat="1" applyFont="1" applyBorder="1"/>
    <xf numFmtId="0" fontId="19" fillId="0" borderId="15" xfId="5" applyFont="1" applyBorder="1" applyAlignment="1">
      <alignment horizontal="right"/>
    </xf>
    <xf numFmtId="166" fontId="19" fillId="0" borderId="18" xfId="5" applyNumberFormat="1" applyFont="1" applyBorder="1" applyAlignment="1">
      <alignment horizontal="center"/>
    </xf>
    <xf numFmtId="0" fontId="17" fillId="0" borderId="21" xfId="5" applyBorder="1" applyAlignment="1">
      <alignment horizontal="left"/>
    </xf>
    <xf numFmtId="0" fontId="19" fillId="0" borderId="17" xfId="5" applyFont="1" applyFill="1" applyBorder="1" applyAlignment="1">
      <alignment horizontal="left"/>
    </xf>
    <xf numFmtId="166" fontId="19" fillId="0" borderId="18" xfId="5" applyNumberFormat="1" applyFont="1" applyFill="1" applyBorder="1" applyAlignment="1">
      <alignment horizontal="center"/>
    </xf>
    <xf numFmtId="0" fontId="19" fillId="0" borderId="15" xfId="5" applyFont="1" applyFill="1" applyBorder="1"/>
    <xf numFmtId="166" fontId="19" fillId="0" borderId="18" xfId="5" applyNumberFormat="1" applyFont="1" applyBorder="1"/>
    <xf numFmtId="166" fontId="19" fillId="0" borderId="15" xfId="5" applyNumberFormat="1" applyFont="1" applyBorder="1" applyAlignment="1">
      <alignment horizontal="center"/>
    </xf>
    <xf numFmtId="44" fontId="19" fillId="0" borderId="15" xfId="5" applyNumberFormat="1" applyFont="1" applyBorder="1"/>
    <xf numFmtId="0" fontId="19" fillId="0" borderId="18" xfId="5" applyFont="1" applyBorder="1"/>
    <xf numFmtId="0" fontId="19" fillId="0" borderId="15" xfId="5" applyFont="1" applyBorder="1" applyAlignment="1">
      <alignment horizontal="right"/>
    </xf>
    <xf numFmtId="166" fontId="19" fillId="0" borderId="18" xfId="5" applyNumberFormat="1" applyFont="1" applyBorder="1" applyAlignment="1">
      <alignment horizontal="center"/>
    </xf>
    <xf numFmtId="0" fontId="19" fillId="0" borderId="17" xfId="5" applyFont="1" applyBorder="1" applyAlignment="1">
      <alignment horizontal="left"/>
    </xf>
    <xf numFmtId="0" fontId="17" fillId="0" borderId="21" xfId="5" applyBorder="1" applyAlignment="1">
      <alignment horizontal="left"/>
    </xf>
    <xf numFmtId="0" fontId="17" fillId="0" borderId="21" xfId="5" applyBorder="1"/>
    <xf numFmtId="0" fontId="19" fillId="0" borderId="17" xfId="5" applyFont="1" applyFill="1" applyBorder="1" applyAlignment="1">
      <alignment horizontal="left"/>
    </xf>
    <xf numFmtId="166" fontId="19" fillId="0" borderId="18" xfId="5" applyNumberFormat="1" applyFont="1" applyFill="1" applyBorder="1" applyAlignment="1">
      <alignment horizontal="center"/>
    </xf>
    <xf numFmtId="0" fontId="19" fillId="0" borderId="15" xfId="5" applyFont="1" applyFill="1" applyBorder="1"/>
    <xf numFmtId="0" fontId="19" fillId="0" borderId="17" xfId="5" applyFont="1" applyBorder="1"/>
    <xf numFmtId="166" fontId="19" fillId="0" borderId="18" xfId="5" applyNumberFormat="1" applyFont="1" applyBorder="1"/>
    <xf numFmtId="166" fontId="19" fillId="0" borderId="15" xfId="5" applyNumberFormat="1" applyFont="1" applyBorder="1" applyAlignment="1">
      <alignment horizontal="center"/>
    </xf>
    <xf numFmtId="44" fontId="19" fillId="0" borderId="15" xfId="5" applyNumberFormat="1" applyFont="1" applyBorder="1"/>
    <xf numFmtId="0" fontId="19" fillId="0" borderId="18" xfId="5" applyFont="1" applyBorder="1"/>
    <xf numFmtId="0" fontId="19" fillId="0" borderId="15" xfId="5" applyFont="1" applyBorder="1" applyAlignment="1">
      <alignment horizontal="left"/>
    </xf>
    <xf numFmtId="0" fontId="19" fillId="0" borderId="15" xfId="5" applyFont="1" applyBorder="1"/>
    <xf numFmtId="0" fontId="19" fillId="0" borderId="15" xfId="5" applyFont="1" applyBorder="1" applyAlignment="1">
      <alignment horizontal="right"/>
    </xf>
    <xf numFmtId="166" fontId="19" fillId="0" borderId="18" xfId="5" applyNumberFormat="1" applyFont="1" applyBorder="1" applyAlignment="1">
      <alignment horizontal="center"/>
    </xf>
    <xf numFmtId="14" fontId="19" fillId="0" borderId="17" xfId="5" applyNumberFormat="1" applyFont="1" applyBorder="1" applyAlignment="1">
      <alignment horizontal="left"/>
    </xf>
    <xf numFmtId="0" fontId="19" fillId="0" borderId="17" xfId="5" applyFont="1" applyBorder="1" applyAlignment="1">
      <alignment horizontal="left"/>
    </xf>
    <xf numFmtId="0" fontId="19" fillId="0" borderId="17" xfId="5" applyFont="1" applyBorder="1"/>
    <xf numFmtId="166" fontId="19" fillId="0" borderId="18" xfId="5" applyNumberFormat="1" applyFont="1" applyBorder="1"/>
    <xf numFmtId="166" fontId="19" fillId="0" borderId="15" xfId="5" applyNumberFormat="1" applyFont="1" applyBorder="1" applyAlignment="1">
      <alignment horizontal="center"/>
    </xf>
    <xf numFmtId="44" fontId="19" fillId="0" borderId="15" xfId="5" applyNumberFormat="1" applyFont="1" applyBorder="1"/>
    <xf numFmtId="0" fontId="19" fillId="0" borderId="18" xfId="5" applyFont="1" applyBorder="1"/>
    <xf numFmtId="0" fontId="19" fillId="0" borderId="15" xfId="5" applyFont="1" applyBorder="1" applyAlignment="1">
      <alignment horizontal="left"/>
    </xf>
    <xf numFmtId="0" fontId="19" fillId="0" borderId="15" xfId="5" applyFont="1" applyBorder="1"/>
    <xf numFmtId="0" fontId="19" fillId="0" borderId="15" xfId="5" applyFont="1" applyBorder="1" applyAlignment="1">
      <alignment horizontal="right"/>
    </xf>
    <xf numFmtId="166" fontId="19" fillId="0" borderId="18" xfId="5" applyNumberFormat="1" applyFont="1" applyBorder="1" applyAlignment="1">
      <alignment horizontal="center"/>
    </xf>
    <xf numFmtId="14" fontId="19" fillId="0" borderId="17" xfId="5" applyNumberFormat="1" applyFont="1" applyBorder="1" applyAlignment="1">
      <alignment horizontal="left"/>
    </xf>
    <xf numFmtId="0" fontId="19" fillId="0" borderId="17" xfId="5" applyFont="1" applyBorder="1" applyAlignment="1">
      <alignment horizontal="left"/>
    </xf>
    <xf numFmtId="0" fontId="19" fillId="0" borderId="17" xfId="5" applyFont="1" applyBorder="1"/>
    <xf numFmtId="166" fontId="19" fillId="0" borderId="18" xfId="5" applyNumberFormat="1" applyFont="1" applyBorder="1"/>
    <xf numFmtId="166" fontId="19" fillId="0" borderId="15" xfId="5" applyNumberFormat="1" applyFont="1" applyBorder="1" applyAlignment="1">
      <alignment horizontal="center"/>
    </xf>
    <xf numFmtId="44" fontId="19" fillId="0" borderId="15" xfId="5" applyNumberFormat="1" applyFont="1" applyBorder="1"/>
    <xf numFmtId="0" fontId="19" fillId="0" borderId="18" xfId="5" applyFont="1" applyBorder="1"/>
    <xf numFmtId="44" fontId="19" fillId="0" borderId="32" xfId="5" applyNumberFormat="1" applyFont="1" applyBorder="1" applyAlignment="1">
      <alignment horizontal="center"/>
    </xf>
    <xf numFmtId="0" fontId="18" fillId="0" borderId="10" xfId="5" applyFont="1" applyBorder="1" applyAlignment="1">
      <alignment horizontal="left"/>
    </xf>
    <xf numFmtId="0" fontId="18" fillId="0" borderId="11" xfId="5" applyFont="1" applyBorder="1"/>
    <xf numFmtId="0" fontId="18" fillId="0" borderId="11" xfId="5" applyFont="1" applyBorder="1" applyAlignment="1">
      <alignment horizontal="left"/>
    </xf>
    <xf numFmtId="0" fontId="18" fillId="0" borderId="12" xfId="5" applyFont="1" applyBorder="1" applyAlignment="1">
      <alignment horizontal="center"/>
    </xf>
    <xf numFmtId="0" fontId="18" fillId="0" borderId="13" xfId="5" applyFont="1" applyBorder="1" applyAlignment="1">
      <alignment horizontal="left"/>
    </xf>
    <xf numFmtId="0" fontId="19" fillId="0" borderId="15" xfId="5" applyFont="1" applyBorder="1" applyAlignment="1">
      <alignment horizontal="left"/>
    </xf>
    <xf numFmtId="166" fontId="19" fillId="0" borderId="18" xfId="5" applyNumberFormat="1" applyFont="1" applyBorder="1" applyAlignment="1">
      <alignment horizontal="center"/>
    </xf>
    <xf numFmtId="0" fontId="17" fillId="0" borderId="21" xfId="5" applyBorder="1" applyAlignment="1">
      <alignment horizontal="left"/>
    </xf>
    <xf numFmtId="14" fontId="19" fillId="0" borderId="17" xfId="5" applyNumberFormat="1" applyFont="1" applyFill="1" applyBorder="1" applyAlignment="1">
      <alignment horizontal="left"/>
    </xf>
    <xf numFmtId="0" fontId="19" fillId="0" borderId="17" xfId="5" applyFont="1" applyFill="1" applyBorder="1" applyAlignment="1">
      <alignment horizontal="left"/>
    </xf>
    <xf numFmtId="0" fontId="17" fillId="0" borderId="21" xfId="5" applyFont="1" applyFill="1" applyBorder="1" applyAlignment="1">
      <alignment horizontal="left"/>
    </xf>
    <xf numFmtId="0" fontId="18" fillId="0" borderId="11" xfId="5" applyFont="1" applyBorder="1" applyAlignment="1">
      <alignment horizontal="center"/>
    </xf>
    <xf numFmtId="0" fontId="18" fillId="0" borderId="14" xfId="5" applyFont="1" applyBorder="1"/>
    <xf numFmtId="0" fontId="18" fillId="0" borderId="14" xfId="5" quotePrefix="1" applyFont="1" applyBorder="1" applyAlignment="1">
      <alignment horizontal="center" wrapText="1"/>
    </xf>
    <xf numFmtId="0" fontId="18" fillId="0" borderId="14" xfId="5" quotePrefix="1" applyFont="1" applyBorder="1" applyAlignment="1">
      <alignment horizontal="left" wrapText="1"/>
    </xf>
    <xf numFmtId="44" fontId="19" fillId="0" borderId="33" xfId="5" applyNumberFormat="1" applyFont="1" applyBorder="1" applyAlignment="1">
      <alignment horizontal="center"/>
    </xf>
    <xf numFmtId="0" fontId="20" fillId="0" borderId="23" xfId="5" applyFont="1" applyFill="1" applyBorder="1" applyAlignment="1">
      <alignment horizontal="left"/>
    </xf>
    <xf numFmtId="0" fontId="20" fillId="0" borderId="23" xfId="5" applyFont="1" applyFill="1" applyBorder="1"/>
    <xf numFmtId="0" fontId="0" fillId="0" borderId="0" xfId="0" applyBorder="1"/>
    <xf numFmtId="0" fontId="20" fillId="0" borderId="23" xfId="5" applyFont="1" applyFill="1" applyBorder="1" applyAlignment="1">
      <alignment horizontal="right"/>
    </xf>
    <xf numFmtId="166" fontId="20" fillId="0" borderId="30" xfId="5" applyNumberFormat="1" applyFont="1" applyFill="1" applyBorder="1" applyAlignment="1">
      <alignment horizontal="center"/>
    </xf>
    <xf numFmtId="0" fontId="20" fillId="0" borderId="22" xfId="5" applyFont="1" applyFill="1" applyBorder="1" applyAlignment="1">
      <alignment horizontal="left"/>
    </xf>
    <xf numFmtId="166" fontId="20" fillId="0" borderId="30" xfId="5" applyNumberFormat="1" applyFont="1" applyFill="1" applyBorder="1"/>
    <xf numFmtId="0" fontId="20" fillId="0" borderId="22" xfId="5" applyFont="1" applyFill="1" applyBorder="1"/>
    <xf numFmtId="44" fontId="20" fillId="0" borderId="23" xfId="5" applyNumberFormat="1" applyFont="1" applyFill="1" applyBorder="1"/>
    <xf numFmtId="166" fontId="20" fillId="0" borderId="23" xfId="5" applyNumberFormat="1" applyFont="1" applyFill="1" applyBorder="1" applyAlignment="1">
      <alignment horizontal="center"/>
    </xf>
    <xf numFmtId="0" fontId="20" fillId="0" borderId="30" xfId="5" applyFont="1" applyFill="1" applyBorder="1"/>
    <xf numFmtId="44" fontId="20" fillId="0" borderId="35" xfId="5" applyNumberFormat="1" applyFont="1" applyFill="1" applyBorder="1" applyAlignment="1">
      <alignment horizontal="center"/>
    </xf>
    <xf numFmtId="44" fontId="19" fillId="0" borderId="16" xfId="4" applyFont="1" applyBorder="1" applyAlignment="1">
      <alignment horizontal="left"/>
    </xf>
    <xf numFmtId="44" fontId="17" fillId="0" borderId="21" xfId="4" applyFont="1" applyBorder="1" applyAlignment="1">
      <alignment horizontal="left"/>
    </xf>
    <xf numFmtId="44" fontId="19" fillId="0" borderId="16" xfId="4" applyFont="1" applyFill="1" applyBorder="1" applyAlignment="1">
      <alignment horizontal="left"/>
    </xf>
    <xf numFmtId="44" fontId="19" fillId="0" borderId="29" xfId="4" applyFont="1" applyBorder="1" applyAlignment="1">
      <alignment horizontal="left"/>
    </xf>
    <xf numFmtId="44" fontId="17" fillId="0" borderId="21" xfId="4" applyFont="1" applyFill="1" applyBorder="1" applyAlignment="1">
      <alignment horizontal="left"/>
    </xf>
    <xf numFmtId="44" fontId="17" fillId="0" borderId="21" xfId="4" applyFont="1" applyBorder="1" applyAlignment="1">
      <alignment horizontal="left" vertical="center"/>
    </xf>
    <xf numFmtId="44" fontId="0" fillId="0" borderId="0" xfId="4" applyFont="1"/>
    <xf numFmtId="0" fontId="9" fillId="2" borderId="15" xfId="3" applyBorder="1" applyAlignment="1">
      <alignment horizontal="left"/>
    </xf>
    <xf numFmtId="0" fontId="9" fillId="2" borderId="15" xfId="3" applyBorder="1"/>
    <xf numFmtId="44" fontId="9" fillId="2" borderId="16" xfId="3" applyNumberFormat="1" applyBorder="1" applyAlignment="1">
      <alignment horizontal="left"/>
    </xf>
    <xf numFmtId="14" fontId="9" fillId="2" borderId="17" xfId="3" applyNumberFormat="1" applyBorder="1" applyAlignment="1">
      <alignment horizontal="left"/>
    </xf>
    <xf numFmtId="0" fontId="9" fillId="2" borderId="15" xfId="3" applyBorder="1" applyAlignment="1">
      <alignment horizontal="right"/>
    </xf>
    <xf numFmtId="166" fontId="9" fillId="2" borderId="18" xfId="3" applyNumberFormat="1" applyBorder="1" applyAlignment="1">
      <alignment horizontal="center"/>
    </xf>
    <xf numFmtId="0" fontId="9" fillId="2" borderId="17" xfId="3" applyBorder="1" applyAlignment="1">
      <alignment horizontal="left"/>
    </xf>
    <xf numFmtId="166" fontId="9" fillId="2" borderId="18" xfId="3" applyNumberFormat="1" applyBorder="1"/>
    <xf numFmtId="0" fontId="9" fillId="2" borderId="17" xfId="3" applyBorder="1"/>
    <xf numFmtId="44" fontId="9" fillId="2" borderId="15" xfId="3" applyNumberFormat="1" applyBorder="1"/>
    <xf numFmtId="166" fontId="9" fillId="2" borderId="15" xfId="3" applyNumberFormat="1" applyBorder="1" applyAlignment="1">
      <alignment horizontal="center"/>
    </xf>
    <xf numFmtId="0" fontId="9" fillId="2" borderId="18" xfId="3" applyBorder="1"/>
    <xf numFmtId="44" fontId="9" fillId="2" borderId="32" xfId="3" applyNumberFormat="1" applyBorder="1" applyAlignment="1">
      <alignment horizontal="center"/>
    </xf>
    <xf numFmtId="166" fontId="20" fillId="0" borderId="34" xfId="5" applyNumberFormat="1" applyFont="1" applyFill="1" applyBorder="1" applyAlignment="1" applyProtection="1">
      <alignment horizontal="center"/>
    </xf>
    <xf numFmtId="0" fontId="0" fillId="0" borderId="0" xfId="0" applyFont="1" applyAlignment="1">
      <alignment horizontal="left" vertical="center" wrapText="1"/>
    </xf>
    <xf numFmtId="0" fontId="21" fillId="4" borderId="0" xfId="7" applyBorder="1" applyAlignment="1">
      <alignment horizontal="center" vertical="center"/>
    </xf>
    <xf numFmtId="0" fontId="21" fillId="4" borderId="0" xfId="7" applyAlignment="1">
      <alignment horizontal="left" vertical="center" wrapText="1"/>
    </xf>
    <xf numFmtId="0" fontId="21" fillId="4" borderId="0" xfId="7" applyAlignment="1">
      <alignment vertical="center" wrapText="1"/>
    </xf>
    <xf numFmtId="15" fontId="21" fillId="4" borderId="0" xfId="7" applyNumberFormat="1" applyAlignment="1">
      <alignment horizontal="center" vertical="center" wrapText="1"/>
    </xf>
    <xf numFmtId="0" fontId="21" fillId="4" borderId="0" xfId="7" applyAlignment="1">
      <alignment horizontal="center" vertical="center" wrapText="1"/>
    </xf>
    <xf numFmtId="0" fontId="0" fillId="0" borderId="0" xfId="0" applyAlignment="1">
      <alignment vertical="center"/>
    </xf>
    <xf numFmtId="16" fontId="0" fillId="0" borderId="0" xfId="0" applyNumberFormat="1" applyAlignment="1">
      <alignment vertical="center"/>
    </xf>
    <xf numFmtId="0" fontId="21" fillId="4" borderId="0" xfId="7" applyNumberFormat="1" applyAlignment="1">
      <alignment vertical="center" wrapText="1"/>
    </xf>
    <xf numFmtId="16" fontId="0" fillId="0" borderId="0" xfId="0" applyNumberFormat="1" applyAlignment="1">
      <alignment vertical="center" wrapText="1"/>
    </xf>
    <xf numFmtId="0" fontId="11" fillId="5" borderId="0" xfId="0" applyFont="1" applyFill="1" applyAlignment="1">
      <alignment horizontal="center" vertical="center" wrapText="1"/>
    </xf>
    <xf numFmtId="0" fontId="21" fillId="5" borderId="0" xfId="7" applyFill="1" applyAlignment="1">
      <alignment horizontal="center" vertical="center" wrapText="1"/>
    </xf>
    <xf numFmtId="0" fontId="7" fillId="0" borderId="0" xfId="0" applyFont="1" applyAlignment="1">
      <alignment vertical="center" wrapText="1"/>
    </xf>
    <xf numFmtId="0" fontId="21" fillId="4" borderId="0" xfId="7" applyAlignment="1">
      <alignment vertical="center"/>
    </xf>
    <xf numFmtId="0" fontId="22" fillId="0" borderId="0" xfId="0" applyFont="1" applyBorder="1" applyAlignment="1">
      <alignment horizontal="center" vertical="center"/>
    </xf>
    <xf numFmtId="0" fontId="22" fillId="0" borderId="0" xfId="0" applyFont="1" applyAlignment="1">
      <alignment horizontal="left" vertical="center" wrapText="1"/>
    </xf>
    <xf numFmtId="0" fontId="22" fillId="0" borderId="0" xfId="0" applyNumberFormat="1" applyFont="1" applyAlignment="1">
      <alignment vertical="center" wrapText="1"/>
    </xf>
    <xf numFmtId="15" fontId="22" fillId="0" borderId="0" xfId="0" applyNumberFormat="1" applyFont="1" applyAlignment="1">
      <alignment horizontal="center" vertical="center" wrapText="1"/>
    </xf>
    <xf numFmtId="14" fontId="11" fillId="0" borderId="0" xfId="0" applyNumberFormat="1" applyFont="1" applyAlignment="1">
      <alignment horizontal="center" vertical="center" wrapText="1"/>
    </xf>
    <xf numFmtId="0" fontId="2" fillId="0" borderId="0" xfId="0" applyFont="1" applyAlignment="1">
      <alignment horizontal="left"/>
    </xf>
    <xf numFmtId="0" fontId="2" fillId="0" borderId="1" xfId="0" applyFont="1" applyBorder="1" applyAlignment="1">
      <alignment horizontal="left"/>
    </xf>
    <xf numFmtId="0" fontId="2" fillId="0" borderId="2" xfId="0" applyFont="1" applyBorder="1" applyAlignment="1">
      <alignment horizontal="left"/>
    </xf>
  </cellXfs>
  <cellStyles count="8">
    <cellStyle name="Bad" xfId="3" builtinId="27"/>
    <cellStyle name="Currency" xfId="4" builtinId="4"/>
    <cellStyle name="Currency 2" xfId="6"/>
    <cellStyle name="Good" xfId="7" builtinId="26"/>
    <cellStyle name="Hyperlink" xfId="2" builtinId="8"/>
    <cellStyle name="Normal" xfId="0" builtinId="0"/>
    <cellStyle name="Normal 2" xfId="5"/>
    <cellStyle name="Percent" xfId="1" builtinId="5"/>
  </cellStyles>
  <dxfs count="179">
    <dxf>
      <font>
        <b val="0"/>
        <i val="0"/>
        <strike val="0"/>
        <condense val="0"/>
        <extend val="0"/>
        <outline val="0"/>
        <shadow val="0"/>
        <u val="none"/>
        <vertAlign val="baseline"/>
        <sz val="10"/>
        <color theme="1"/>
        <name val="Century Gothic"/>
        <scheme val="none"/>
      </font>
    </dxf>
    <dxf>
      <border outline="0">
        <top style="thin">
          <color theme="1"/>
        </top>
      </border>
    </dxf>
    <dxf>
      <font>
        <b val="0"/>
        <i val="0"/>
        <strike val="0"/>
        <condense val="0"/>
        <extend val="0"/>
        <outline val="0"/>
        <shadow val="0"/>
        <u val="none"/>
        <vertAlign val="baseline"/>
        <sz val="10"/>
        <color theme="1"/>
        <name val="Century Gothic"/>
        <scheme val="none"/>
      </font>
    </dxf>
    <dxf>
      <border outline="0">
        <bottom style="thin">
          <color theme="1"/>
        </bottom>
      </border>
    </dxf>
    <dxf>
      <font>
        <b/>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b/>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b/>
        <i val="0"/>
        <strike val="0"/>
        <condense val="0"/>
        <extend val="0"/>
        <outline val="0"/>
        <shadow val="0"/>
        <u val="none"/>
        <vertAlign val="baseline"/>
        <sz val="10"/>
        <color theme="1"/>
        <name val="Century Gothic"/>
        <scheme val="none"/>
      </font>
    </dxf>
    <dxf>
      <numFmt numFmtId="20" formatCode="dd\-mmm\-yy"/>
    </dxf>
    <dxf>
      <font>
        <b val="0"/>
        <i val="0"/>
        <strike val="0"/>
        <condense val="0"/>
        <extend val="0"/>
        <outline val="0"/>
        <shadow val="0"/>
        <u val="none"/>
        <vertAlign val="baseline"/>
        <sz val="11"/>
        <color rgb="FF000000"/>
        <name val="Calibri"/>
        <scheme val="minor"/>
      </font>
      <numFmt numFmtId="34" formatCode="_-&quot;R&quot;* #,##0.00_-;\-&quot;R&quot;* #,##0.00_-;_-&quot;R&quot;* &quot;-&quot;??_-;_-@_-"/>
      <fill>
        <patternFill patternType="none">
          <fgColor indexed="64"/>
          <bgColor indexed="65"/>
        </patternFill>
      </fill>
      <alignment horizontal="center" vertical="bottom" textRotation="0" wrapText="0" indent="0" justifyLastLine="0" shrinkToFit="0" readingOrder="0"/>
      <border diagonalUp="0" diagonalDown="0" outline="0">
        <left style="thick">
          <color rgb="FF000000"/>
        </left>
        <right/>
        <top style="thin">
          <color rgb="FF000000"/>
        </top>
        <bottom/>
      </border>
    </dxf>
    <dxf>
      <font>
        <b val="0"/>
        <i val="0"/>
        <strike val="0"/>
        <condense val="0"/>
        <extend val="0"/>
        <outline val="0"/>
        <shadow val="0"/>
        <u val="none"/>
        <vertAlign val="baseline"/>
        <sz val="11"/>
        <color rgb="FF000000"/>
        <name val="Calibri"/>
        <scheme val="minor"/>
      </font>
      <numFmt numFmtId="34" formatCode="_-&quot;R&quot;* #,##0.00_-;\-&quot;R&quot;* #,##0.00_-;_-&quot;R&quot;* &quot;-&quot;??_-;_-@_-"/>
      <alignment horizontal="center" vertical="bottom" textRotation="0" wrapText="0" indent="0" justifyLastLine="0" shrinkToFit="0" readingOrder="0"/>
      <border diagonalUp="0" diagonalDown="0">
        <left style="thick">
          <color rgb="FF000000"/>
        </left>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border diagonalUp="0" diagonalDown="0" outline="0">
        <left style="thin">
          <color rgb="FF000000"/>
        </left>
        <right/>
        <top style="thin">
          <color rgb="FF000000"/>
        </top>
        <bottom/>
      </border>
    </dxf>
    <dxf>
      <font>
        <b val="0"/>
        <i val="0"/>
        <strike val="0"/>
        <condense val="0"/>
        <extend val="0"/>
        <outline val="0"/>
        <shadow val="0"/>
        <u val="none"/>
        <vertAlign val="baseline"/>
        <sz val="11"/>
        <color rgb="FF000000"/>
        <name val="Calibri"/>
        <scheme val="minor"/>
      </font>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numFmt numFmtId="166"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rgb="FF000000"/>
        <name val="Calibri"/>
        <scheme val="minor"/>
      </font>
      <numFmt numFmtId="166" formatCode="_-[$R-1C09]* #,##0.00_-;\-[$R-1C09]* #,##0.00_-;_-[$R-1C09]* &quot;-&quot;??_-;_-@_-"/>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numFmt numFmtId="166"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rgb="FF000000"/>
        <name val="Calibri"/>
        <scheme val="minor"/>
      </font>
      <numFmt numFmtId="166" formatCode="_-[$R-1C09]* #,##0.00_-;\-[$R-1C09]* #,##0.00_-;_-[$R-1C09]* &quot;-&quot;??_-;_-@_-"/>
      <alignment horizontal="center"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numFmt numFmtId="34" formatCode="_-&quot;R&quot;* #,##0.00_-;\-&quot;R&quot;* #,##0.00_-;_-&quot;R&quot;* &quot;-&quot;??_-;_-@_-"/>
      <fill>
        <patternFill patternType="none">
          <fgColor indexed="64"/>
          <bgColor indexed="65"/>
        </patternFill>
      </fill>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rgb="FF000000"/>
        <name val="Calibri"/>
        <scheme val="minor"/>
      </font>
      <numFmt numFmtId="34" formatCode="_-&quot;R&quot;* #,##0.00_-;\-&quot;R&quot;* #,##0.00_-;_-&quot;R&quot;* &quot;-&quot;??_-;_-@_-"/>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border diagonalUp="0" diagonalDown="0" outline="0">
        <left style="thick">
          <color rgb="FF000000"/>
        </left>
        <right style="thin">
          <color rgb="FF000000"/>
        </right>
        <top style="thin">
          <color rgb="FF000000"/>
        </top>
        <bottom/>
      </border>
    </dxf>
    <dxf>
      <font>
        <b val="0"/>
        <i val="0"/>
        <strike val="0"/>
        <condense val="0"/>
        <extend val="0"/>
        <outline val="0"/>
        <shadow val="0"/>
        <u val="none"/>
        <vertAlign val="baseline"/>
        <sz val="11"/>
        <color rgb="FF000000"/>
        <name val="Calibri"/>
        <scheme val="minor"/>
      </font>
      <border diagonalUp="0" diagonalDown="0">
        <left style="thick">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numFmt numFmtId="166" formatCode="_-[$R-1C09]* #,##0.00_-;\-[$R-1C09]* #,##0.00_-;_-[$R-1C09]* &quot;-&quot;??_-;_-@_-"/>
      <fill>
        <patternFill patternType="none">
          <fgColor indexed="64"/>
          <bgColor indexed="65"/>
        </patternFill>
      </fill>
      <border diagonalUp="0" diagonalDown="0" outline="0">
        <left style="thin">
          <color rgb="FF000000"/>
        </left>
        <right/>
        <top style="thin">
          <color rgb="FF000000"/>
        </top>
        <bottom/>
      </border>
    </dxf>
    <dxf>
      <font>
        <b val="0"/>
        <i val="0"/>
        <strike val="0"/>
        <condense val="0"/>
        <extend val="0"/>
        <outline val="0"/>
        <shadow val="0"/>
        <u val="none"/>
        <vertAlign val="baseline"/>
        <sz val="11"/>
        <color rgb="FF000000"/>
        <name val="Calibri"/>
        <scheme val="minor"/>
      </font>
      <numFmt numFmtId="166" formatCode="_-[$R-1C09]* #,##0.00_-;\-[$R-1C09]* #,##0.00_-;_-[$R-1C09]* &quot;-&quot;??_-;_-@_-"/>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rgb="FF000000"/>
        <name val="Calibri"/>
        <scheme val="minor"/>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bottom" textRotation="0" wrapText="0" indent="0" justifyLastLine="0" shrinkToFit="0" readingOrder="0"/>
      <border diagonalUp="0" diagonalDown="0" outline="0">
        <left style="thick">
          <color rgb="FF000000"/>
        </left>
        <right style="thin">
          <color rgb="FF000000"/>
        </right>
        <top style="thin">
          <color rgb="FF000000"/>
        </top>
        <bottom/>
      </border>
    </dxf>
    <dxf>
      <font>
        <b val="0"/>
        <i val="0"/>
        <strike val="0"/>
        <condense val="0"/>
        <extend val="0"/>
        <outline val="0"/>
        <shadow val="0"/>
        <u val="none"/>
        <vertAlign val="baseline"/>
        <sz val="11"/>
        <color rgb="FF000000"/>
        <name val="Calibri"/>
        <scheme val="minor"/>
      </font>
      <alignment horizontal="left" vertical="bottom" textRotation="0" wrapText="0" indent="0" justifyLastLine="0" shrinkToFit="0" readingOrder="0"/>
      <border diagonalUp="0" diagonalDown="0">
        <left style="thick">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numFmt numFmtId="166"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rgb="FF000000"/>
        </left>
        <right/>
        <top style="thin">
          <color rgb="FF000000"/>
        </top>
        <bottom/>
      </border>
    </dxf>
    <dxf>
      <font>
        <b val="0"/>
        <i val="0"/>
        <strike val="0"/>
        <condense val="0"/>
        <extend val="0"/>
        <outline val="0"/>
        <shadow val="0"/>
        <u val="none"/>
        <vertAlign val="baseline"/>
        <sz val="11"/>
        <color rgb="FF000000"/>
        <name val="Calibri"/>
        <scheme val="minor"/>
      </font>
      <numFmt numFmtId="166" formatCode="_-[$R-1C09]* #,##0.00_-;\-[$R-1C09]* #,##0.00_-;_-[$R-1C09]* &quot;-&quot;??_-;_-@_-"/>
      <alignment horizontal="center" vertical="bottom"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rgb="FF000000"/>
        <name val="Calibri"/>
        <scheme val="minor"/>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bottom" textRotation="0" wrapText="0" indent="0" justifyLastLine="0" shrinkToFit="0" readingOrder="0"/>
      <border diagonalUp="0" diagonalDown="0" outline="0">
        <left style="thick">
          <color rgb="FF000000"/>
        </left>
        <right style="thin">
          <color rgb="FF000000"/>
        </right>
        <top style="thin">
          <color rgb="FF000000"/>
        </top>
        <bottom/>
      </border>
    </dxf>
    <dxf>
      <font>
        <b val="0"/>
        <i val="0"/>
        <strike val="0"/>
        <condense val="0"/>
        <extend val="0"/>
        <outline val="0"/>
        <shadow val="0"/>
        <u val="none"/>
        <vertAlign val="baseline"/>
        <sz val="11"/>
        <color rgb="FF000000"/>
        <name val="Calibri"/>
        <scheme val="minor"/>
      </font>
      <alignment horizontal="left" vertical="bottom" textRotation="0" wrapText="0" indent="0" justifyLastLine="0" shrinkToFit="0" readingOrder="0"/>
      <border diagonalUp="0" diagonalDown="0">
        <left style="thick">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numFmt numFmtId="166"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outline="0">
        <left style="thin">
          <color rgb="FF000000"/>
        </left>
        <right/>
        <top style="thin">
          <color rgb="FF000000"/>
        </top>
        <bottom/>
      </border>
    </dxf>
    <dxf>
      <font>
        <b val="0"/>
        <i val="0"/>
        <strike val="0"/>
        <condense val="0"/>
        <extend val="0"/>
        <outline val="0"/>
        <shadow val="0"/>
        <u val="none"/>
        <vertAlign val="baseline"/>
        <sz val="11"/>
        <color rgb="FF000000"/>
        <name val="Calibri"/>
        <scheme val="minor"/>
      </font>
      <numFmt numFmtId="166" formatCode="_-[$R-1C09]* #,##0.00_-;\-[$R-1C09]* #,##0.00_-;_-[$R-1C09]* &quot;-&quot;??_-;_-@_-"/>
      <alignment horizontal="center" vertical="bottom" textRotation="0" wrapText="0"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right" vertical="bottom" textRotation="0" wrapText="0"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rgb="FF000000"/>
        <name val="Calibri"/>
        <scheme val="minor"/>
      </font>
      <alignment horizontal="righ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diagonalUp="0" diagonalDown="0" outline="0">
        <left/>
        <right/>
        <top/>
        <bottom/>
      </border>
    </dxf>
    <dxf>
      <font>
        <b val="0"/>
        <i val="0"/>
        <strike val="0"/>
        <condense val="0"/>
        <extend val="0"/>
        <outline val="0"/>
        <shadow val="0"/>
        <u val="none"/>
        <vertAlign val="baseline"/>
        <sz val="11"/>
        <color rgb="FF000000"/>
        <name val="Calibri"/>
        <scheme val="minor"/>
      </font>
      <numFmt numFmtId="166" formatCode="_-[$R-1C09]* #,##0.00_-;\-[$R-1C09]* #,##0.00_-;_-[$R-1C09]* &quot;-&quot;??_-;_-@_-"/>
      <fill>
        <patternFill patternType="none">
          <fgColor indexed="64"/>
          <bgColor indexed="65"/>
        </patternFill>
      </fill>
      <alignment horizontal="center" vertical="bottom" textRotation="0" wrapText="0" indent="0" justifyLastLine="0" shrinkToFit="0" readingOrder="0"/>
      <border diagonalUp="0" diagonalDown="0" outline="0">
        <left/>
        <right style="thin">
          <color rgb="FF000000"/>
        </right>
        <top style="thin">
          <color rgb="FF000000"/>
        </top>
        <bottom/>
      </border>
      <protection locked="1" hidden="0"/>
    </dxf>
    <dxf>
      <font>
        <b val="0"/>
        <i val="0"/>
        <strike val="0"/>
        <condense val="0"/>
        <extend val="0"/>
        <outline val="0"/>
        <shadow val="0"/>
        <u val="none"/>
        <vertAlign val="baseline"/>
        <sz val="11"/>
        <color rgb="FF000000"/>
        <name val="Calibri"/>
        <scheme val="minor"/>
      </font>
      <alignment horizontal="left" vertical="bottom" textRotation="0" wrapText="0"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bottom" textRotation="0" wrapText="0"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rgb="FF000000"/>
        <name val="Calibri"/>
        <scheme val="minor"/>
      </font>
      <alignment horizontal="left" vertical="bottom"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rgb="FF000000"/>
        <name val="Calibri"/>
        <scheme val="minor"/>
      </font>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left" vertical="bottom" textRotation="0" wrapText="0"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rgb="FF000000"/>
        <name val="Calibri"/>
        <scheme val="minor"/>
      </font>
      <alignment horizontal="left" vertical="bottom"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right style="thin">
          <color rgb="FF000000"/>
        </right>
      </border>
    </dxf>
    <dxf>
      <numFmt numFmtId="0" formatCode="General"/>
      <alignment vertical="center" textRotation="0" wrapText="1" indent="0" justifyLastLine="0" shrinkToFit="0" readingOrder="0"/>
    </dxf>
    <dxf>
      <numFmt numFmtId="19" formatCode="yyyy/mm/dd"/>
      <alignment vertical="center" textRotation="0" wrapText="1" indent="0" justifyLastLine="0" shrinkToFit="0" readingOrder="0"/>
    </dxf>
    <dxf>
      <font>
        <sz val="10"/>
        <name val="Century Gothic"/>
        <scheme val="none"/>
      </font>
      <numFmt numFmtId="20" formatCode="dd\-mmm\-yy"/>
      <alignment horizontal="center"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font>
        <b val="0"/>
        <i val="0"/>
        <strike val="0"/>
        <condense val="0"/>
        <extend val="0"/>
        <outline val="0"/>
        <shadow val="0"/>
        <u val="none"/>
        <vertAlign val="baseline"/>
        <sz val="10"/>
        <color theme="1"/>
        <name val="Century Gothic"/>
        <scheme val="none"/>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0"/>
        <color theme="1"/>
        <name val="Century Gothic"/>
        <scheme val="none"/>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0"/>
        <color theme="1"/>
        <name val="Century Gothic"/>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Century Gothic"/>
        <scheme val="none"/>
      </font>
      <alignment horizontal="center" vertical="center" textRotation="0" wrapText="0" indent="0" justifyLastLine="0" shrinkToFit="0" readingOrder="0"/>
    </dxf>
    <dxf>
      <alignment vertical="center" textRotation="0" wrapText="1" indent="0" justifyLastLine="0" shrinkToFit="0" readingOrder="0"/>
    </dxf>
    <dxf>
      <font>
        <b/>
        <i val="0"/>
        <strike val="0"/>
        <condense val="0"/>
        <extend val="0"/>
        <outline val="0"/>
        <shadow val="0"/>
        <u val="none"/>
        <vertAlign val="baseline"/>
        <sz val="10"/>
        <color theme="1"/>
        <name val="Century Gothic"/>
        <scheme val="none"/>
      </font>
    </dxf>
    <dxf>
      <fill>
        <patternFill>
          <bgColor theme="9" tint="0.59996337778862885"/>
        </patternFill>
      </fill>
    </dxf>
    <dxf>
      <fill>
        <patternFill>
          <bgColor theme="5" tint="0.59996337778862885"/>
        </patternFill>
      </fill>
    </dxf>
    <dxf>
      <font>
        <b/>
        <i val="0"/>
        <color theme="0"/>
      </font>
      <fill>
        <patternFill>
          <bgColor rgb="FFFF0000"/>
        </patternFill>
      </fill>
      <border>
        <vertical/>
        <horizontal/>
      </border>
    </dxf>
    <dxf>
      <fill>
        <patternFill>
          <bgColor theme="9" tint="0.59996337778862885"/>
        </patternFill>
      </fill>
    </dxf>
    <dxf>
      <fill>
        <patternFill>
          <bgColor theme="5" tint="0.59996337778862885"/>
        </patternFill>
      </fill>
    </dxf>
    <dxf>
      <font>
        <b/>
        <i val="0"/>
        <color theme="0"/>
      </font>
      <fill>
        <patternFill>
          <bgColor rgb="FFFF0000"/>
        </patternFill>
      </fill>
      <border>
        <vertical/>
        <horizontal/>
      </border>
    </dxf>
    <dxf>
      <fill>
        <patternFill>
          <bgColor theme="9" tint="0.59996337778862885"/>
        </patternFill>
      </fill>
    </dxf>
    <dxf>
      <fill>
        <patternFill>
          <bgColor theme="5" tint="0.59996337778862885"/>
        </patternFill>
      </fill>
    </dxf>
    <dxf>
      <font>
        <b/>
        <i val="0"/>
        <color theme="0"/>
      </font>
      <fill>
        <patternFill>
          <bgColor rgb="FFFF0000"/>
        </patternFill>
      </fill>
      <border>
        <vertical/>
        <horizontal/>
      </border>
    </dxf>
    <dxf>
      <fill>
        <patternFill>
          <bgColor theme="9" tint="0.59996337778862885"/>
        </patternFill>
      </fill>
    </dxf>
    <dxf>
      <fill>
        <patternFill>
          <bgColor theme="5" tint="0.59996337778862885"/>
        </patternFill>
      </fill>
    </dxf>
    <dxf>
      <font>
        <b/>
        <i val="0"/>
        <color theme="0"/>
      </font>
      <fill>
        <patternFill>
          <bgColor rgb="FFFF0000"/>
        </patternFill>
      </fill>
      <border>
        <vertical/>
        <horizontal/>
      </border>
    </dxf>
    <dxf>
      <fill>
        <patternFill>
          <bgColor theme="9" tint="0.59996337778862885"/>
        </patternFill>
      </fill>
    </dxf>
    <dxf>
      <fill>
        <patternFill>
          <bgColor theme="5" tint="0.59996337778862885"/>
        </patternFill>
      </fill>
    </dxf>
    <dxf>
      <font>
        <b/>
        <i val="0"/>
        <color theme="0"/>
      </font>
      <fill>
        <patternFill>
          <bgColor rgb="FFFF0000"/>
        </patternFill>
      </fill>
      <border>
        <vertical/>
        <horizontal/>
      </border>
    </dxf>
    <dxf>
      <numFmt numFmtId="0" formatCode="General"/>
      <alignment vertical="center" textRotation="0" wrapText="1" indent="0" justifyLastLine="0" shrinkToFit="0" readingOrder="0"/>
    </dxf>
    <dxf>
      <numFmt numFmtId="19" formatCode="yyyy/mm/dd"/>
      <alignment vertical="center" textRotation="0" wrapText="1" indent="0" justifyLastLine="0" shrinkToFit="0" readingOrder="0"/>
    </dxf>
    <dxf>
      <font>
        <sz val="10"/>
        <name val="Century Gothic"/>
        <scheme val="none"/>
      </font>
      <numFmt numFmtId="20" formatCode="dd\-mmm\-yy"/>
      <alignment horizontal="center"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font>
        <b val="0"/>
        <i val="0"/>
        <strike val="0"/>
        <condense val="0"/>
        <extend val="0"/>
        <outline val="0"/>
        <shadow val="0"/>
        <u val="none"/>
        <vertAlign val="baseline"/>
        <sz val="10"/>
        <color theme="1"/>
        <name val="Century Gothic"/>
        <scheme val="none"/>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0"/>
        <color theme="1"/>
        <name val="Century Gothic"/>
        <scheme val="none"/>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0"/>
        <color theme="1"/>
        <name val="Century Gothic"/>
        <scheme val="none"/>
      </font>
      <alignment horizontal="left" vertical="center" textRotation="0" wrapText="1" indent="0" justifyLastLine="0" shrinkToFit="0" readingOrder="0"/>
    </dxf>
    <dxf>
      <font>
        <b val="0"/>
        <i val="0"/>
        <strike val="0"/>
        <condense val="0"/>
        <extend val="0"/>
        <outline val="0"/>
        <shadow val="0"/>
        <u val="none"/>
        <vertAlign val="baseline"/>
        <sz val="10"/>
        <color theme="1"/>
        <name val="Century Gothic"/>
        <scheme val="none"/>
      </font>
      <alignment horizontal="center" vertical="center" textRotation="0" wrapText="0" indent="0" justifyLastLine="0" shrinkToFit="0" readingOrder="0"/>
    </dxf>
    <dxf>
      <alignment vertical="center" textRotation="0" wrapText="1" indent="0" justifyLastLine="0" shrinkToFit="0" readingOrder="0"/>
    </dxf>
    <dxf>
      <font>
        <b/>
        <i val="0"/>
        <strike val="0"/>
        <condense val="0"/>
        <extend val="0"/>
        <outline val="0"/>
        <shadow val="0"/>
        <u val="none"/>
        <vertAlign val="baseline"/>
        <sz val="10"/>
        <color theme="1"/>
        <name val="Century Gothic"/>
        <scheme val="none"/>
      </font>
    </dxf>
    <dxf>
      <fill>
        <patternFill>
          <bgColor theme="9" tint="0.59996337778862885"/>
        </patternFill>
      </fill>
    </dxf>
    <dxf>
      <fill>
        <patternFill>
          <bgColor theme="5" tint="0.59996337778862885"/>
        </patternFill>
      </fill>
    </dxf>
    <dxf>
      <font>
        <b/>
        <i val="0"/>
        <color theme="0"/>
      </font>
      <fill>
        <patternFill>
          <bgColor rgb="FFFF0000"/>
        </patternFill>
      </fill>
      <border>
        <vertical/>
        <horizontal/>
      </border>
    </dxf>
    <dxf>
      <fill>
        <patternFill>
          <bgColor theme="9" tint="0.59996337778862885"/>
        </patternFill>
      </fill>
    </dxf>
    <dxf>
      <fill>
        <patternFill>
          <bgColor theme="5" tint="0.59996337778862885"/>
        </patternFill>
      </fill>
    </dxf>
    <dxf>
      <font>
        <b/>
        <i val="0"/>
        <color theme="0"/>
      </font>
      <fill>
        <patternFill>
          <bgColor rgb="FFFF0000"/>
        </patternFill>
      </fill>
      <border>
        <vertical/>
        <horizontal/>
      </border>
    </dxf>
    <dxf>
      <fill>
        <patternFill>
          <bgColor theme="9" tint="0.59996337778862885"/>
        </patternFill>
      </fill>
    </dxf>
    <dxf>
      <fill>
        <patternFill>
          <bgColor theme="5" tint="0.59996337778862885"/>
        </patternFill>
      </fill>
    </dxf>
    <dxf>
      <font>
        <b/>
        <i val="0"/>
        <color theme="0"/>
      </font>
      <fill>
        <patternFill>
          <bgColor rgb="FFFF0000"/>
        </patternFill>
      </fill>
      <border>
        <vertical/>
        <horizontal/>
      </border>
    </dxf>
    <dxf>
      <fill>
        <patternFill>
          <bgColor theme="9" tint="0.59996337778862885"/>
        </patternFill>
      </fill>
    </dxf>
    <dxf>
      <fill>
        <patternFill>
          <bgColor theme="5" tint="0.59996337778862885"/>
        </patternFill>
      </fill>
    </dxf>
    <dxf>
      <font>
        <b/>
        <i val="0"/>
        <color theme="0"/>
      </font>
      <fill>
        <patternFill>
          <bgColor rgb="FFFF0000"/>
        </patternFill>
      </fill>
      <border>
        <vertical/>
        <horizontal/>
      </border>
    </dxf>
    <dxf>
      <fill>
        <patternFill>
          <bgColor theme="9" tint="0.59996337778862885"/>
        </patternFill>
      </fill>
    </dxf>
    <dxf>
      <fill>
        <patternFill>
          <bgColor theme="5" tint="0.59996337778862885"/>
        </patternFill>
      </fill>
    </dxf>
    <dxf>
      <font>
        <b/>
        <i val="0"/>
        <color theme="0"/>
      </font>
      <fill>
        <patternFill>
          <bgColor rgb="FFFF0000"/>
        </patternFill>
      </fill>
      <border>
        <vertical/>
        <horizontal/>
      </border>
    </dxf>
    <dxf>
      <fill>
        <patternFill>
          <bgColor theme="9" tint="0.59996337778862885"/>
        </patternFill>
      </fill>
    </dxf>
    <dxf>
      <fill>
        <patternFill>
          <bgColor theme="5" tint="0.59996337778862885"/>
        </patternFill>
      </fill>
    </dxf>
    <dxf>
      <font>
        <b/>
        <i val="0"/>
        <color theme="0"/>
      </font>
      <fill>
        <patternFill>
          <bgColor rgb="FFFF0000"/>
        </patternFill>
      </fill>
      <border>
        <vertical/>
        <horizontal/>
      </border>
    </dxf>
    <dxf>
      <fill>
        <patternFill>
          <bgColor theme="9" tint="0.59996337778862885"/>
        </patternFill>
      </fill>
    </dxf>
    <dxf>
      <fill>
        <patternFill>
          <bgColor theme="5" tint="0.59996337778862885"/>
        </patternFill>
      </fill>
    </dxf>
    <dxf>
      <font>
        <b/>
        <i val="0"/>
        <color theme="0"/>
      </font>
      <fill>
        <patternFill>
          <bgColor rgb="FFFF0000"/>
        </patternFill>
      </fill>
      <border>
        <vertical/>
        <horizontal/>
      </border>
    </dxf>
    <dxf>
      <fill>
        <patternFill>
          <bgColor theme="9" tint="0.59996337778862885"/>
        </patternFill>
      </fill>
    </dxf>
    <dxf>
      <fill>
        <patternFill>
          <bgColor theme="5" tint="0.59996337778862885"/>
        </patternFill>
      </fill>
    </dxf>
    <dxf>
      <font>
        <b/>
        <i val="0"/>
        <color theme="0"/>
      </font>
      <fill>
        <patternFill>
          <bgColor rgb="FFFF0000"/>
        </patternFill>
      </fill>
      <border>
        <vertical/>
        <horizontal/>
      </border>
    </dxf>
    <dxf>
      <fill>
        <patternFill>
          <bgColor theme="9" tint="0.59996337778862885"/>
        </patternFill>
      </fill>
    </dxf>
    <dxf>
      <fill>
        <patternFill>
          <bgColor theme="5" tint="0.59996337778862885"/>
        </patternFill>
      </fill>
    </dxf>
    <dxf>
      <font>
        <b/>
        <i val="0"/>
        <color theme="0"/>
      </font>
      <fill>
        <patternFill>
          <bgColor rgb="FFFF0000"/>
        </patternFill>
      </fill>
      <border>
        <vertical/>
        <horizontal/>
      </border>
    </dxf>
    <dxf>
      <fill>
        <patternFill>
          <bgColor theme="9" tint="0.59996337778862885"/>
        </patternFill>
      </fill>
    </dxf>
    <dxf>
      <fill>
        <patternFill>
          <bgColor theme="5" tint="0.59996337778862885"/>
        </patternFill>
      </fill>
    </dxf>
    <dxf>
      <font>
        <b/>
        <i val="0"/>
        <color theme="0"/>
      </font>
      <fill>
        <patternFill>
          <bgColor rgb="FFFF0000"/>
        </patternFill>
      </fill>
      <border>
        <vertical/>
        <horizontal/>
      </border>
    </dxf>
    <dxf>
      <font>
        <strike val="0"/>
        <outline val="0"/>
        <shadow val="0"/>
        <vertAlign val="baseline"/>
        <sz val="10"/>
        <name val="Century Gothic"/>
        <scheme val="none"/>
      </font>
    </dxf>
    <dxf>
      <font>
        <strike val="0"/>
        <outline val="0"/>
        <shadow val="0"/>
        <vertAlign val="baseline"/>
        <sz val="10"/>
        <name val="Century Gothic"/>
        <scheme val="none"/>
      </font>
    </dxf>
    <dxf>
      <font>
        <strike val="0"/>
        <outline val="0"/>
        <shadow val="0"/>
        <vertAlign val="baseline"/>
        <sz val="10"/>
        <name val="Century Gothic"/>
        <scheme val="none"/>
      </font>
    </dxf>
    <dxf>
      <font>
        <strike val="0"/>
        <outline val="0"/>
        <shadow val="0"/>
        <vertAlign val="baseline"/>
        <sz val="10"/>
        <name val="Century Gothic"/>
        <scheme val="none"/>
      </font>
    </dxf>
    <dxf>
      <font>
        <strike val="0"/>
        <outline val="0"/>
        <shadow val="0"/>
        <vertAlign val="baseline"/>
        <sz val="10"/>
        <name val="Century Gothic"/>
        <scheme val="none"/>
      </font>
    </dxf>
    <dxf>
      <font>
        <strike val="0"/>
        <outline val="0"/>
        <shadow val="0"/>
        <vertAlign val="baseline"/>
        <sz val="10"/>
        <name val="Century Gothic"/>
        <scheme val="none"/>
      </font>
    </dxf>
    <dxf>
      <font>
        <strike val="0"/>
        <outline val="0"/>
        <shadow val="0"/>
        <vertAlign val="baseline"/>
        <sz val="10"/>
        <name val="Century Gothic"/>
        <scheme val="none"/>
      </font>
    </dxf>
    <dxf>
      <font>
        <strike val="0"/>
        <outline val="0"/>
        <shadow val="0"/>
        <vertAlign val="baseline"/>
        <sz val="10"/>
        <name val="Century Gothic"/>
        <scheme val="none"/>
      </font>
    </dxf>
    <dxf>
      <font>
        <strike val="0"/>
        <outline val="0"/>
        <shadow val="0"/>
        <vertAlign val="baseline"/>
        <sz val="10"/>
        <name val="Century Gothic"/>
        <scheme val="none"/>
      </font>
    </dxf>
    <dxf>
      <font>
        <strike val="0"/>
        <outline val="0"/>
        <shadow val="0"/>
        <vertAlign val="baseline"/>
        <sz val="10"/>
        <name val="Century Gothic"/>
        <scheme val="none"/>
      </font>
    </dxf>
    <dxf>
      <font>
        <strike val="0"/>
        <outline val="0"/>
        <shadow val="0"/>
        <vertAlign val="baseline"/>
        <sz val="10"/>
        <name val="Century Gothic"/>
        <scheme val="none"/>
      </font>
      <alignment horizontal="right" vertical="bottom" textRotation="0" wrapText="0" indent="0" justifyLastLine="0" shrinkToFit="0" readingOrder="0"/>
    </dxf>
    <dxf>
      <font>
        <strike val="0"/>
        <outline val="0"/>
        <shadow val="0"/>
        <vertAlign val="baseline"/>
        <sz val="10"/>
        <name val="Century Gothic"/>
        <scheme val="none"/>
      </font>
    </dxf>
    <dxf>
      <font>
        <strike val="0"/>
        <outline val="0"/>
        <shadow val="0"/>
        <vertAlign val="baseline"/>
        <sz val="10"/>
        <name val="Century Gothic"/>
        <scheme val="none"/>
      </font>
    </dxf>
    <dxf>
      <font>
        <b/>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strike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numFmt numFmtId="164" formatCode="_-&quot;R&quot;* #.##0.00_-;\-&quot;R&quot;* #.##0.00_-;_-&quot;R&quot;* &quot;-&quot;??_-;_-@_-"/>
    </dxf>
    <dxf>
      <font>
        <b val="0"/>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strike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numFmt numFmtId="19" formatCode="yyyy/mm/dd"/>
    </dxf>
    <dxf>
      <font>
        <strike val="0"/>
        <outline val="0"/>
        <shadow val="0"/>
        <u val="none"/>
        <vertAlign val="baseline"/>
        <sz val="10"/>
        <color theme="1"/>
        <name val="Century Gothic"/>
        <scheme val="none"/>
      </font>
      <numFmt numFmtId="19" formatCode="yyyy/mm/dd"/>
    </dxf>
    <dxf>
      <font>
        <b val="0"/>
        <i val="0"/>
        <strike val="0"/>
        <condense val="0"/>
        <extend val="0"/>
        <outline val="0"/>
        <shadow val="0"/>
        <u val="none"/>
        <vertAlign val="baseline"/>
        <sz val="10"/>
        <color theme="1"/>
        <name val="Century Gothic"/>
        <scheme val="none"/>
      </font>
    </dxf>
    <dxf>
      <font>
        <strike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strike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strike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strike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dxf>
    <dxf>
      <font>
        <strike val="0"/>
        <outline val="0"/>
        <shadow val="0"/>
        <u val="none"/>
        <vertAlign val="baseline"/>
        <sz val="10"/>
        <color theme="1"/>
        <name val="Century Gothic"/>
        <scheme val="none"/>
      </font>
    </dxf>
    <dxf>
      <font>
        <b val="0"/>
        <i val="0"/>
        <strike val="0"/>
        <condense val="0"/>
        <extend val="0"/>
        <outline val="0"/>
        <shadow val="0"/>
        <u val="none"/>
        <vertAlign val="baseline"/>
        <sz val="10"/>
        <color theme="1"/>
        <name val="Century Gothic"/>
        <scheme val="none"/>
      </font>
      <numFmt numFmtId="19" formatCode="yyyy/mm/dd"/>
    </dxf>
    <dxf>
      <font>
        <strike val="0"/>
        <outline val="0"/>
        <shadow val="0"/>
        <u val="none"/>
        <vertAlign val="baseline"/>
        <sz val="10"/>
        <color theme="1"/>
        <name val="Century Gothic"/>
        <scheme val="none"/>
      </font>
      <numFmt numFmtId="19" formatCode="yyyy/mm/dd"/>
    </dxf>
    <dxf>
      <font>
        <strike val="0"/>
        <outline val="0"/>
        <shadow val="0"/>
        <u val="none"/>
        <vertAlign val="baseline"/>
        <sz val="10"/>
        <color theme="1"/>
        <name val="Century Gothic"/>
        <scheme val="none"/>
      </font>
    </dxf>
    <dxf>
      <font>
        <strike val="0"/>
        <outline val="0"/>
        <shadow val="0"/>
        <u val="none"/>
        <vertAlign val="baseline"/>
        <sz val="10"/>
        <color theme="1"/>
        <name val="Century Gothic"/>
        <scheme val="none"/>
      </font>
    </dxf>
    <dxf>
      <fill>
        <patternFill>
          <bgColor theme="9" tint="0.59996337778862885"/>
        </patternFill>
      </fill>
    </dxf>
    <dxf>
      <fill>
        <patternFill>
          <bgColor theme="7" tint="0.59996337778862885"/>
        </patternFill>
      </fill>
    </dxf>
    <dxf>
      <fill>
        <patternFill>
          <bgColor theme="5" tint="0.59996337778862885"/>
        </patternFill>
      </fill>
    </dxf>
    <dxf>
      <fill>
        <patternFill>
          <bgColor rgb="FFFF6D6D"/>
        </patternFill>
      </fill>
    </dxf>
  </dxfs>
  <tableStyles count="0" defaultTableStyle="TableStyleMedium2" defaultPivotStyle="PivotStyleLight16"/>
  <colors>
    <mruColors>
      <color rgb="FFC6EFCE"/>
      <color rgb="FFFF6D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Q$3" lockText="1" noThreeD="1"/>
</file>

<file path=xl/ctrlProps/ctrlProp10.xml><?xml version="1.0" encoding="utf-8"?>
<formControlPr xmlns="http://schemas.microsoft.com/office/spreadsheetml/2009/9/main" objectType="CheckBox" fmlaLink="R11" lockText="1" noThreeD="1"/>
</file>

<file path=xl/ctrlProps/ctrlProp100.xml><?xml version="1.0" encoding="utf-8"?>
<formControlPr xmlns="http://schemas.microsoft.com/office/spreadsheetml/2009/9/main" objectType="CheckBox" checked="Checked" fmlaLink="$Q$3" lockText="1" noThreeD="1"/>
</file>

<file path=xl/ctrlProps/ctrlProp101.xml><?xml version="1.0" encoding="utf-8"?>
<formControlPr xmlns="http://schemas.microsoft.com/office/spreadsheetml/2009/9/main" objectType="CheckBox" fmlaLink="$Q$25" lockText="1" noThreeD="1"/>
</file>

<file path=xl/ctrlProps/ctrlProp102.xml><?xml version="1.0" encoding="utf-8"?>
<formControlPr xmlns="http://schemas.microsoft.com/office/spreadsheetml/2009/9/main" objectType="CheckBox" checked="Checked" fmlaLink="$Q$3" lockText="1" noThreeD="1"/>
</file>

<file path=xl/ctrlProps/ctrlProp103.xml><?xml version="1.0" encoding="utf-8"?>
<formControlPr xmlns="http://schemas.microsoft.com/office/spreadsheetml/2009/9/main" objectType="CheckBox" fmlaLink="$Q$26" lockText="1" noThreeD="1"/>
</file>

<file path=xl/ctrlProps/ctrlProp104.xml><?xml version="1.0" encoding="utf-8"?>
<formControlPr xmlns="http://schemas.microsoft.com/office/spreadsheetml/2009/9/main" objectType="CheckBox" checked="Checked" fmlaLink="$Q$3" lockText="1" noThreeD="1"/>
</file>

<file path=xl/ctrlProps/ctrlProp105.xml><?xml version="1.0" encoding="utf-8"?>
<formControlPr xmlns="http://schemas.microsoft.com/office/spreadsheetml/2009/9/main" objectType="CheckBox" checked="Checked" fmlaLink="$Q$27" lockText="1" noThreeD="1"/>
</file>

<file path=xl/ctrlProps/ctrlProp106.xml><?xml version="1.0" encoding="utf-8"?>
<formControlPr xmlns="http://schemas.microsoft.com/office/spreadsheetml/2009/9/main" objectType="CheckBox" checked="Checked" fmlaLink="$Q$3" lockText="1" noThreeD="1"/>
</file>

<file path=xl/ctrlProps/ctrlProp107.xml><?xml version="1.0" encoding="utf-8"?>
<formControlPr xmlns="http://schemas.microsoft.com/office/spreadsheetml/2009/9/main" objectType="CheckBox" checked="Checked" fmlaLink="$Q$28" lockText="1" noThreeD="1"/>
</file>

<file path=xl/ctrlProps/ctrlProp108.xml><?xml version="1.0" encoding="utf-8"?>
<formControlPr xmlns="http://schemas.microsoft.com/office/spreadsheetml/2009/9/main" objectType="CheckBox" checked="Checked" fmlaLink="$Q$3" lockText="1" noThreeD="1"/>
</file>

<file path=xl/ctrlProps/ctrlProp109.xml><?xml version="1.0" encoding="utf-8"?>
<formControlPr xmlns="http://schemas.microsoft.com/office/spreadsheetml/2009/9/main" objectType="CheckBox" fmlaLink="$Q$29" lockText="1" noThreeD="1"/>
</file>

<file path=xl/ctrlProps/ctrlProp11.xml><?xml version="1.0" encoding="utf-8"?>
<formControlPr xmlns="http://schemas.microsoft.com/office/spreadsheetml/2009/9/main" objectType="CheckBox" fmlaLink="R12" lockText="1" noThreeD="1"/>
</file>

<file path=xl/ctrlProps/ctrlProp110.xml><?xml version="1.0" encoding="utf-8"?>
<formControlPr xmlns="http://schemas.microsoft.com/office/spreadsheetml/2009/9/main" objectType="CheckBox" checked="Checked" fmlaLink="$Q$3" lockText="1" noThreeD="1"/>
</file>

<file path=xl/ctrlProps/ctrlProp111.xml><?xml version="1.0" encoding="utf-8"?>
<formControlPr xmlns="http://schemas.microsoft.com/office/spreadsheetml/2009/9/main" objectType="CheckBox" checked="Checked" fmlaLink="$Q$30" lockText="1" noThreeD="1"/>
</file>

<file path=xl/ctrlProps/ctrlProp112.xml><?xml version="1.0" encoding="utf-8"?>
<formControlPr xmlns="http://schemas.microsoft.com/office/spreadsheetml/2009/9/main" objectType="CheckBox" checked="Checked" fmlaLink="$Q$3" lockText="1" noThreeD="1"/>
</file>

<file path=xl/ctrlProps/ctrlProp113.xml><?xml version="1.0" encoding="utf-8"?>
<formControlPr xmlns="http://schemas.microsoft.com/office/spreadsheetml/2009/9/main" objectType="CheckBox" checked="Checked" fmlaLink="$Q$31" lockText="1" noThreeD="1"/>
</file>

<file path=xl/ctrlProps/ctrlProp114.xml><?xml version="1.0" encoding="utf-8"?>
<formControlPr xmlns="http://schemas.microsoft.com/office/spreadsheetml/2009/9/main" objectType="CheckBox" checked="Checked" fmlaLink="R31" lockText="1" noThreeD="1"/>
</file>

<file path=xl/ctrlProps/ctrlProp115.xml><?xml version="1.0" encoding="utf-8"?>
<formControlPr xmlns="http://schemas.microsoft.com/office/spreadsheetml/2009/9/main" objectType="CheckBox" fmlaLink="S31" lockText="1" noThreeD="1"/>
</file>

<file path=xl/ctrlProps/ctrlProp116.xml><?xml version="1.0" encoding="utf-8"?>
<formControlPr xmlns="http://schemas.microsoft.com/office/spreadsheetml/2009/9/main" objectType="CheckBox" checked="Checked" fmlaLink="$Q$3" lockText="1" noThreeD="1"/>
</file>

<file path=xl/ctrlProps/ctrlProp117.xml><?xml version="1.0" encoding="utf-8"?>
<formControlPr xmlns="http://schemas.microsoft.com/office/spreadsheetml/2009/9/main" objectType="CheckBox" fmlaLink="$Q$32" lockText="1" noThreeD="1"/>
</file>

<file path=xl/ctrlProps/ctrlProp118.xml><?xml version="1.0" encoding="utf-8"?>
<formControlPr xmlns="http://schemas.microsoft.com/office/spreadsheetml/2009/9/main" objectType="CheckBox" fmlaLink="$R$32" lockText="1" noThreeD="1"/>
</file>

<file path=xl/ctrlProps/ctrlProp119.xml><?xml version="1.0" encoding="utf-8"?>
<formControlPr xmlns="http://schemas.microsoft.com/office/spreadsheetml/2009/9/main" objectType="CheckBox" fmlaLink="$S$32" lockText="1" noThreeD="1"/>
</file>

<file path=xl/ctrlProps/ctrlProp12.xml><?xml version="1.0" encoding="utf-8"?>
<formControlPr xmlns="http://schemas.microsoft.com/office/spreadsheetml/2009/9/main" objectType="CheckBox" fmlaLink="R13" lockText="1" noThreeD="1"/>
</file>

<file path=xl/ctrlProps/ctrlProp120.xml><?xml version="1.0" encoding="utf-8"?>
<formControlPr xmlns="http://schemas.microsoft.com/office/spreadsheetml/2009/9/main" objectType="CheckBox" checked="Checked" fmlaLink="$Q$3" lockText="1" noThreeD="1"/>
</file>

<file path=xl/ctrlProps/ctrlProp121.xml><?xml version="1.0" encoding="utf-8"?>
<formControlPr xmlns="http://schemas.microsoft.com/office/spreadsheetml/2009/9/main" objectType="CheckBox" checked="Checked" fmlaLink="$Q$33" lockText="1" noThreeD="1"/>
</file>

<file path=xl/ctrlProps/ctrlProp122.xml><?xml version="1.0" encoding="utf-8"?>
<formControlPr xmlns="http://schemas.microsoft.com/office/spreadsheetml/2009/9/main" objectType="CheckBox" checked="Checked" fmlaLink="$R$33" lockText="1" noThreeD="1"/>
</file>

<file path=xl/ctrlProps/ctrlProp123.xml><?xml version="1.0" encoding="utf-8"?>
<formControlPr xmlns="http://schemas.microsoft.com/office/spreadsheetml/2009/9/main" objectType="CheckBox" fmlaLink="$S$33" lockText="1" noThreeD="1"/>
</file>

<file path=xl/ctrlProps/ctrlProp124.xml><?xml version="1.0" encoding="utf-8"?>
<formControlPr xmlns="http://schemas.microsoft.com/office/spreadsheetml/2009/9/main" objectType="CheckBox" checked="Checked" fmlaLink="$Q$3" lockText="1" noThreeD="1"/>
</file>

<file path=xl/ctrlProps/ctrlProp125.xml><?xml version="1.0" encoding="utf-8"?>
<formControlPr xmlns="http://schemas.microsoft.com/office/spreadsheetml/2009/9/main" objectType="CheckBox" checked="Checked" fmlaLink="$Q$34" lockText="1" noThreeD="1"/>
</file>

<file path=xl/ctrlProps/ctrlProp126.xml><?xml version="1.0" encoding="utf-8"?>
<formControlPr xmlns="http://schemas.microsoft.com/office/spreadsheetml/2009/9/main" objectType="CheckBox" fmlaLink="$R$34" lockText="1" noThreeD="1"/>
</file>

<file path=xl/ctrlProps/ctrlProp127.xml><?xml version="1.0" encoding="utf-8"?>
<formControlPr xmlns="http://schemas.microsoft.com/office/spreadsheetml/2009/9/main" objectType="CheckBox" fmlaLink="$S$34" lockText="1" noThreeD="1"/>
</file>

<file path=xl/ctrlProps/ctrlProp128.xml><?xml version="1.0" encoding="utf-8"?>
<formControlPr xmlns="http://schemas.microsoft.com/office/spreadsheetml/2009/9/main" objectType="CheckBox" checked="Checked" fmlaLink="$Q$3" lockText="1" noThreeD="1"/>
</file>

<file path=xl/ctrlProps/ctrlProp129.xml><?xml version="1.0" encoding="utf-8"?>
<formControlPr xmlns="http://schemas.microsoft.com/office/spreadsheetml/2009/9/main" objectType="CheckBox" checked="Checked" fmlaLink="$Q$35" lockText="1" noThreeD="1"/>
</file>

<file path=xl/ctrlProps/ctrlProp13.xml><?xml version="1.0" encoding="utf-8"?>
<formControlPr xmlns="http://schemas.microsoft.com/office/spreadsheetml/2009/9/main" objectType="CheckBox" fmlaLink="R14" lockText="1" noThreeD="1"/>
</file>

<file path=xl/ctrlProps/ctrlProp130.xml><?xml version="1.0" encoding="utf-8"?>
<formControlPr xmlns="http://schemas.microsoft.com/office/spreadsheetml/2009/9/main" objectType="CheckBox" fmlaLink="$R$35" lockText="1" noThreeD="1"/>
</file>

<file path=xl/ctrlProps/ctrlProp131.xml><?xml version="1.0" encoding="utf-8"?>
<formControlPr xmlns="http://schemas.microsoft.com/office/spreadsheetml/2009/9/main" objectType="CheckBox" fmlaLink="$S$35" lockText="1" noThreeD="1"/>
</file>

<file path=xl/ctrlProps/ctrlProp132.xml><?xml version="1.0" encoding="utf-8"?>
<formControlPr xmlns="http://schemas.microsoft.com/office/spreadsheetml/2009/9/main" objectType="CheckBox" checked="Checked" fmlaLink="$Q$3" lockText="1" noThreeD="1"/>
</file>

<file path=xl/ctrlProps/ctrlProp133.xml><?xml version="1.0" encoding="utf-8"?>
<formControlPr xmlns="http://schemas.microsoft.com/office/spreadsheetml/2009/9/main" objectType="CheckBox" fmlaLink="$Q$36" lockText="1" noThreeD="1"/>
</file>

<file path=xl/ctrlProps/ctrlProp134.xml><?xml version="1.0" encoding="utf-8"?>
<formControlPr xmlns="http://schemas.microsoft.com/office/spreadsheetml/2009/9/main" objectType="CheckBox" fmlaLink="$R$36" lockText="1" noThreeD="1"/>
</file>

<file path=xl/ctrlProps/ctrlProp135.xml><?xml version="1.0" encoding="utf-8"?>
<formControlPr xmlns="http://schemas.microsoft.com/office/spreadsheetml/2009/9/main" objectType="CheckBox" fmlaLink="$S$36" lockText="1" noThreeD="1"/>
</file>

<file path=xl/ctrlProps/ctrlProp136.xml><?xml version="1.0" encoding="utf-8"?>
<formControlPr xmlns="http://schemas.microsoft.com/office/spreadsheetml/2009/9/main" objectType="CheckBox" checked="Checked" fmlaLink="$Q$3" lockText="1" noThreeD="1"/>
</file>

<file path=xl/ctrlProps/ctrlProp137.xml><?xml version="1.0" encoding="utf-8"?>
<formControlPr xmlns="http://schemas.microsoft.com/office/spreadsheetml/2009/9/main" objectType="CheckBox" fmlaLink="$Q$37" lockText="1" noThreeD="1"/>
</file>

<file path=xl/ctrlProps/ctrlProp138.xml><?xml version="1.0" encoding="utf-8"?>
<formControlPr xmlns="http://schemas.microsoft.com/office/spreadsheetml/2009/9/main" objectType="CheckBox" fmlaLink="$R$37" lockText="1" noThreeD="1"/>
</file>

<file path=xl/ctrlProps/ctrlProp139.xml><?xml version="1.0" encoding="utf-8"?>
<formControlPr xmlns="http://schemas.microsoft.com/office/spreadsheetml/2009/9/main" objectType="CheckBox" fmlaLink="$S$37" lockText="1" noThreeD="1"/>
</file>

<file path=xl/ctrlProps/ctrlProp14.xml><?xml version="1.0" encoding="utf-8"?>
<formControlPr xmlns="http://schemas.microsoft.com/office/spreadsheetml/2009/9/main" objectType="CheckBox" checked="Checked" fmlaLink="R15" lockText="1" noThreeD="1"/>
</file>

<file path=xl/ctrlProps/ctrlProp140.xml><?xml version="1.0" encoding="utf-8"?>
<formControlPr xmlns="http://schemas.microsoft.com/office/spreadsheetml/2009/9/main" objectType="CheckBox" checked="Checked" fmlaLink="$Q$3" lockText="1" noThreeD="1"/>
</file>

<file path=xl/ctrlProps/ctrlProp141.xml><?xml version="1.0" encoding="utf-8"?>
<formControlPr xmlns="http://schemas.microsoft.com/office/spreadsheetml/2009/9/main" objectType="CheckBox" checked="Checked" fmlaLink="$Q$38" lockText="1" noThreeD="1"/>
</file>

<file path=xl/ctrlProps/ctrlProp142.xml><?xml version="1.0" encoding="utf-8"?>
<formControlPr xmlns="http://schemas.microsoft.com/office/spreadsheetml/2009/9/main" objectType="CheckBox" checked="Checked" fmlaLink="$R$38" lockText="1" noThreeD="1"/>
</file>

<file path=xl/ctrlProps/ctrlProp143.xml><?xml version="1.0" encoding="utf-8"?>
<formControlPr xmlns="http://schemas.microsoft.com/office/spreadsheetml/2009/9/main" objectType="CheckBox" fmlaLink="$S$38" lockText="1" noThreeD="1"/>
</file>

<file path=xl/ctrlProps/ctrlProp144.xml><?xml version="1.0" encoding="utf-8"?>
<formControlPr xmlns="http://schemas.microsoft.com/office/spreadsheetml/2009/9/main" objectType="CheckBox" checked="Checked" fmlaLink="$Q$3" lockText="1" noThreeD="1"/>
</file>

<file path=xl/ctrlProps/ctrlProp145.xml><?xml version="1.0" encoding="utf-8"?>
<formControlPr xmlns="http://schemas.microsoft.com/office/spreadsheetml/2009/9/main" objectType="CheckBox" checked="Checked" fmlaLink="$Q$39" lockText="1" noThreeD="1"/>
</file>

<file path=xl/ctrlProps/ctrlProp146.xml><?xml version="1.0" encoding="utf-8"?>
<formControlPr xmlns="http://schemas.microsoft.com/office/spreadsheetml/2009/9/main" objectType="CheckBox" checked="Checked" fmlaLink="$R$39" lockText="1" noThreeD="1"/>
</file>

<file path=xl/ctrlProps/ctrlProp147.xml><?xml version="1.0" encoding="utf-8"?>
<formControlPr xmlns="http://schemas.microsoft.com/office/spreadsheetml/2009/9/main" objectType="CheckBox" fmlaLink="$S$39" lockText="1" noThreeD="1"/>
</file>

<file path=xl/ctrlProps/ctrlProp148.xml><?xml version="1.0" encoding="utf-8"?>
<formControlPr xmlns="http://schemas.microsoft.com/office/spreadsheetml/2009/9/main" objectType="CheckBox" checked="Checked" fmlaLink="$Q$3" lockText="1" noThreeD="1"/>
</file>

<file path=xl/ctrlProps/ctrlProp149.xml><?xml version="1.0" encoding="utf-8"?>
<formControlPr xmlns="http://schemas.microsoft.com/office/spreadsheetml/2009/9/main" objectType="CheckBox" checked="Checked" fmlaLink="$Q$40" lockText="1" noThreeD="1"/>
</file>

<file path=xl/ctrlProps/ctrlProp15.xml><?xml version="1.0" encoding="utf-8"?>
<formControlPr xmlns="http://schemas.microsoft.com/office/spreadsheetml/2009/9/main" objectType="CheckBox" fmlaLink="R16" lockText="1" noThreeD="1"/>
</file>

<file path=xl/ctrlProps/ctrlProp150.xml><?xml version="1.0" encoding="utf-8"?>
<formControlPr xmlns="http://schemas.microsoft.com/office/spreadsheetml/2009/9/main" objectType="CheckBox" checked="Checked" fmlaLink="$R$40" lockText="1" noThreeD="1"/>
</file>

<file path=xl/ctrlProps/ctrlProp151.xml><?xml version="1.0" encoding="utf-8"?>
<formControlPr xmlns="http://schemas.microsoft.com/office/spreadsheetml/2009/9/main" objectType="CheckBox" fmlaLink="$S$40" lockText="1" noThreeD="1"/>
</file>

<file path=xl/ctrlProps/ctrlProp152.xml><?xml version="1.0" encoding="utf-8"?>
<formControlPr xmlns="http://schemas.microsoft.com/office/spreadsheetml/2009/9/main" objectType="CheckBox" checked="Checked" fmlaLink="$Q$3" lockText="1" noThreeD="1"/>
</file>

<file path=xl/ctrlProps/ctrlProp153.xml><?xml version="1.0" encoding="utf-8"?>
<formControlPr xmlns="http://schemas.microsoft.com/office/spreadsheetml/2009/9/main" objectType="CheckBox" checked="Checked" fmlaLink="$Q$41" lockText="1" noThreeD="1"/>
</file>

<file path=xl/ctrlProps/ctrlProp154.xml><?xml version="1.0" encoding="utf-8"?>
<formControlPr xmlns="http://schemas.microsoft.com/office/spreadsheetml/2009/9/main" objectType="CheckBox" checked="Checked" fmlaLink="$R$41" lockText="1" noThreeD="1"/>
</file>

<file path=xl/ctrlProps/ctrlProp155.xml><?xml version="1.0" encoding="utf-8"?>
<formControlPr xmlns="http://schemas.microsoft.com/office/spreadsheetml/2009/9/main" objectType="CheckBox" checked="Checked" fmlaLink="$S$41" lockText="1" noThreeD="1"/>
</file>

<file path=xl/ctrlProps/ctrlProp156.xml><?xml version="1.0" encoding="utf-8"?>
<formControlPr xmlns="http://schemas.microsoft.com/office/spreadsheetml/2009/9/main" objectType="CheckBox" checked="Checked" fmlaLink="$Q$3" lockText="1" noThreeD="1"/>
</file>

<file path=xl/ctrlProps/ctrlProp157.xml><?xml version="1.0" encoding="utf-8"?>
<formControlPr xmlns="http://schemas.microsoft.com/office/spreadsheetml/2009/9/main" objectType="CheckBox" checked="Checked" fmlaLink="$Q$42" lockText="1" noThreeD="1"/>
</file>

<file path=xl/ctrlProps/ctrlProp158.xml><?xml version="1.0" encoding="utf-8"?>
<formControlPr xmlns="http://schemas.microsoft.com/office/spreadsheetml/2009/9/main" objectType="CheckBox" checked="Checked" fmlaLink="$R$42" lockText="1" noThreeD="1"/>
</file>

<file path=xl/ctrlProps/ctrlProp159.xml><?xml version="1.0" encoding="utf-8"?>
<formControlPr xmlns="http://schemas.microsoft.com/office/spreadsheetml/2009/9/main" objectType="CheckBox" fmlaLink="$S$42" lockText="1" noThreeD="1"/>
</file>

<file path=xl/ctrlProps/ctrlProp16.xml><?xml version="1.0" encoding="utf-8"?>
<formControlPr xmlns="http://schemas.microsoft.com/office/spreadsheetml/2009/9/main" objectType="CheckBox" fmlaLink="S3" lockText="1" noThreeD="1"/>
</file>

<file path=xl/ctrlProps/ctrlProp160.xml><?xml version="1.0" encoding="utf-8"?>
<formControlPr xmlns="http://schemas.microsoft.com/office/spreadsheetml/2009/9/main" objectType="CheckBox" checked="Checked" fmlaLink="$Q$3" lockText="1" noThreeD="1"/>
</file>

<file path=xl/ctrlProps/ctrlProp161.xml><?xml version="1.0" encoding="utf-8"?>
<formControlPr xmlns="http://schemas.microsoft.com/office/spreadsheetml/2009/9/main" objectType="CheckBox" checked="Checked" fmlaLink="$Q$43" lockText="1" noThreeD="1"/>
</file>

<file path=xl/ctrlProps/ctrlProp162.xml><?xml version="1.0" encoding="utf-8"?>
<formControlPr xmlns="http://schemas.microsoft.com/office/spreadsheetml/2009/9/main" objectType="CheckBox" fmlaLink="$R$43" lockText="1" noThreeD="1"/>
</file>

<file path=xl/ctrlProps/ctrlProp163.xml><?xml version="1.0" encoding="utf-8"?>
<formControlPr xmlns="http://schemas.microsoft.com/office/spreadsheetml/2009/9/main" objectType="CheckBox" fmlaLink="$S$43" lockText="1" noThreeD="1"/>
</file>

<file path=xl/ctrlProps/ctrlProp164.xml><?xml version="1.0" encoding="utf-8"?>
<formControlPr xmlns="http://schemas.microsoft.com/office/spreadsheetml/2009/9/main" objectType="CheckBox" checked="Checked" fmlaLink="$Q$3" lockText="1" noThreeD="1"/>
</file>

<file path=xl/ctrlProps/ctrlProp165.xml><?xml version="1.0" encoding="utf-8"?>
<formControlPr xmlns="http://schemas.microsoft.com/office/spreadsheetml/2009/9/main" objectType="CheckBox" checked="Checked" fmlaLink="$Q$44" lockText="1" noThreeD="1"/>
</file>

<file path=xl/ctrlProps/ctrlProp166.xml><?xml version="1.0" encoding="utf-8"?>
<formControlPr xmlns="http://schemas.microsoft.com/office/spreadsheetml/2009/9/main" objectType="CheckBox" checked="Checked" fmlaLink="$R$44" lockText="1" noThreeD="1"/>
</file>

<file path=xl/ctrlProps/ctrlProp167.xml><?xml version="1.0" encoding="utf-8"?>
<formControlPr xmlns="http://schemas.microsoft.com/office/spreadsheetml/2009/9/main" objectType="CheckBox" fmlaLink="$S$44" lockText="1" noThreeD="1"/>
</file>

<file path=xl/ctrlProps/ctrlProp168.xml><?xml version="1.0" encoding="utf-8"?>
<formControlPr xmlns="http://schemas.microsoft.com/office/spreadsheetml/2009/9/main" objectType="CheckBox" checked="Checked" fmlaLink="$Q$3" lockText="1" noThreeD="1"/>
</file>

<file path=xl/ctrlProps/ctrlProp169.xml><?xml version="1.0" encoding="utf-8"?>
<formControlPr xmlns="http://schemas.microsoft.com/office/spreadsheetml/2009/9/main" objectType="CheckBox" fmlaLink="$Q$45" lockText="1" noThreeD="1"/>
</file>

<file path=xl/ctrlProps/ctrlProp17.xml><?xml version="1.0" encoding="utf-8"?>
<formControlPr xmlns="http://schemas.microsoft.com/office/spreadsheetml/2009/9/main" objectType="CheckBox" fmlaLink="S4" lockText="1" noThreeD="1"/>
</file>

<file path=xl/ctrlProps/ctrlProp170.xml><?xml version="1.0" encoding="utf-8"?>
<formControlPr xmlns="http://schemas.microsoft.com/office/spreadsheetml/2009/9/main" objectType="CheckBox" fmlaLink="$R$45" lockText="1" noThreeD="1"/>
</file>

<file path=xl/ctrlProps/ctrlProp171.xml><?xml version="1.0" encoding="utf-8"?>
<formControlPr xmlns="http://schemas.microsoft.com/office/spreadsheetml/2009/9/main" objectType="CheckBox" fmlaLink="$S$45" lockText="1" noThreeD="1"/>
</file>

<file path=xl/ctrlProps/ctrlProp172.xml><?xml version="1.0" encoding="utf-8"?>
<formControlPr xmlns="http://schemas.microsoft.com/office/spreadsheetml/2009/9/main" objectType="CheckBox" checked="Checked" fmlaLink="$Q$3" lockText="1" noThreeD="1"/>
</file>

<file path=xl/ctrlProps/ctrlProp173.xml><?xml version="1.0" encoding="utf-8"?>
<formControlPr xmlns="http://schemas.microsoft.com/office/spreadsheetml/2009/9/main" objectType="CheckBox" checked="Checked" fmlaLink="$Q$46" lockText="1" noThreeD="1"/>
</file>

<file path=xl/ctrlProps/ctrlProp174.xml><?xml version="1.0" encoding="utf-8"?>
<formControlPr xmlns="http://schemas.microsoft.com/office/spreadsheetml/2009/9/main" objectType="CheckBox" checked="Checked" fmlaLink="$Q$3" lockText="1" noThreeD="1"/>
</file>

<file path=xl/ctrlProps/ctrlProp175.xml><?xml version="1.0" encoding="utf-8"?>
<formControlPr xmlns="http://schemas.microsoft.com/office/spreadsheetml/2009/9/main" objectType="CheckBox" checked="Checked" fmlaLink="$Q$47" lockText="1" noThreeD="1"/>
</file>

<file path=xl/ctrlProps/ctrlProp176.xml><?xml version="1.0" encoding="utf-8"?>
<formControlPr xmlns="http://schemas.microsoft.com/office/spreadsheetml/2009/9/main" objectType="CheckBox" checked="Checked" fmlaLink="$R$46" lockText="1" noThreeD="1"/>
</file>

<file path=xl/ctrlProps/ctrlProp177.xml><?xml version="1.0" encoding="utf-8"?>
<formControlPr xmlns="http://schemas.microsoft.com/office/spreadsheetml/2009/9/main" objectType="CheckBox" fmlaLink="$S$46" lockText="1" noThreeD="1"/>
</file>

<file path=xl/ctrlProps/ctrlProp178.xml><?xml version="1.0" encoding="utf-8"?>
<formControlPr xmlns="http://schemas.microsoft.com/office/spreadsheetml/2009/9/main" objectType="CheckBox" checked="Checked" fmlaLink="$R$47" lockText="1" noThreeD="1"/>
</file>

<file path=xl/ctrlProps/ctrlProp179.xml><?xml version="1.0" encoding="utf-8"?>
<formControlPr xmlns="http://schemas.microsoft.com/office/spreadsheetml/2009/9/main" objectType="CheckBox" fmlaLink="$S$47" lockText="1" noThreeD="1"/>
</file>

<file path=xl/ctrlProps/ctrlProp18.xml><?xml version="1.0" encoding="utf-8"?>
<formControlPr xmlns="http://schemas.microsoft.com/office/spreadsheetml/2009/9/main" objectType="CheckBox" fmlaLink="S5" lockText="1" noThreeD="1"/>
</file>

<file path=xl/ctrlProps/ctrlProp180.xml><?xml version="1.0" encoding="utf-8"?>
<formControlPr xmlns="http://schemas.microsoft.com/office/spreadsheetml/2009/9/main" objectType="CheckBox" checked="Checked" fmlaLink="$Q$3" lockText="1" noThreeD="1"/>
</file>

<file path=xl/ctrlProps/ctrlProp181.xml><?xml version="1.0" encoding="utf-8"?>
<formControlPr xmlns="http://schemas.microsoft.com/office/spreadsheetml/2009/9/main" objectType="CheckBox" fmlaLink="$Q$48" lockText="1" noThreeD="1"/>
</file>

<file path=xl/ctrlProps/ctrlProp182.xml><?xml version="1.0" encoding="utf-8"?>
<formControlPr xmlns="http://schemas.microsoft.com/office/spreadsheetml/2009/9/main" objectType="CheckBox" fmlaLink="$R$48" lockText="1" noThreeD="1"/>
</file>

<file path=xl/ctrlProps/ctrlProp183.xml><?xml version="1.0" encoding="utf-8"?>
<formControlPr xmlns="http://schemas.microsoft.com/office/spreadsheetml/2009/9/main" objectType="CheckBox" fmlaLink="$S$48" lockText="1" noThreeD="1"/>
</file>

<file path=xl/ctrlProps/ctrlProp184.xml><?xml version="1.0" encoding="utf-8"?>
<formControlPr xmlns="http://schemas.microsoft.com/office/spreadsheetml/2009/9/main" objectType="CheckBox" checked="Checked" fmlaLink="$Q$3" lockText="1" noThreeD="1"/>
</file>

<file path=xl/ctrlProps/ctrlProp185.xml><?xml version="1.0" encoding="utf-8"?>
<formControlPr xmlns="http://schemas.microsoft.com/office/spreadsheetml/2009/9/main" objectType="CheckBox" checked="Checked" fmlaLink="$Q$49" lockText="1" noThreeD="1"/>
</file>

<file path=xl/ctrlProps/ctrlProp186.xml><?xml version="1.0" encoding="utf-8"?>
<formControlPr xmlns="http://schemas.microsoft.com/office/spreadsheetml/2009/9/main" objectType="CheckBox" fmlaLink="$R$49" lockText="1" noThreeD="1"/>
</file>

<file path=xl/ctrlProps/ctrlProp187.xml><?xml version="1.0" encoding="utf-8"?>
<formControlPr xmlns="http://schemas.microsoft.com/office/spreadsheetml/2009/9/main" objectType="CheckBox" fmlaLink="$S$49" lockText="1" noThreeD="1"/>
</file>

<file path=xl/ctrlProps/ctrlProp188.xml><?xml version="1.0" encoding="utf-8"?>
<formControlPr xmlns="http://schemas.microsoft.com/office/spreadsheetml/2009/9/main" objectType="CheckBox" checked="Checked" fmlaLink="$Q$3" lockText="1" noThreeD="1"/>
</file>

<file path=xl/ctrlProps/ctrlProp189.xml><?xml version="1.0" encoding="utf-8"?>
<formControlPr xmlns="http://schemas.microsoft.com/office/spreadsheetml/2009/9/main" objectType="CheckBox" fmlaLink="$Q$50" lockText="1" noThreeD="1"/>
</file>

<file path=xl/ctrlProps/ctrlProp19.xml><?xml version="1.0" encoding="utf-8"?>
<formControlPr xmlns="http://schemas.microsoft.com/office/spreadsheetml/2009/9/main" objectType="CheckBox" fmlaLink="S6" lockText="1" noThreeD="1"/>
</file>

<file path=xl/ctrlProps/ctrlProp190.xml><?xml version="1.0" encoding="utf-8"?>
<formControlPr xmlns="http://schemas.microsoft.com/office/spreadsheetml/2009/9/main" objectType="CheckBox" fmlaLink="$R$50" lockText="1" noThreeD="1"/>
</file>

<file path=xl/ctrlProps/ctrlProp191.xml><?xml version="1.0" encoding="utf-8"?>
<formControlPr xmlns="http://schemas.microsoft.com/office/spreadsheetml/2009/9/main" objectType="CheckBox" fmlaLink="$S$50" lockText="1" noThreeD="1"/>
</file>

<file path=xl/ctrlProps/ctrlProp2.xml><?xml version="1.0" encoding="utf-8"?>
<formControlPr xmlns="http://schemas.microsoft.com/office/spreadsheetml/2009/9/main" objectType="CheckBox" checked="Checked" fmlaLink="R3" lockText="1" noThreeD="1"/>
</file>

<file path=xl/ctrlProps/ctrlProp20.xml><?xml version="1.0" encoding="utf-8"?>
<formControlPr xmlns="http://schemas.microsoft.com/office/spreadsheetml/2009/9/main" objectType="CheckBox" fmlaLink="S7" lockText="1" noThreeD="1"/>
</file>

<file path=xl/ctrlProps/ctrlProp21.xml><?xml version="1.0" encoding="utf-8"?>
<formControlPr xmlns="http://schemas.microsoft.com/office/spreadsheetml/2009/9/main" objectType="CheckBox" fmlaLink="S8" lockText="1" noThreeD="1"/>
</file>

<file path=xl/ctrlProps/ctrlProp22.xml><?xml version="1.0" encoding="utf-8"?>
<formControlPr xmlns="http://schemas.microsoft.com/office/spreadsheetml/2009/9/main" objectType="CheckBox" fmlaLink="S9" lockText="1" noThreeD="1"/>
</file>

<file path=xl/ctrlProps/ctrlProp23.xml><?xml version="1.0" encoding="utf-8"?>
<formControlPr xmlns="http://schemas.microsoft.com/office/spreadsheetml/2009/9/main" objectType="CheckBox" fmlaLink="S10" lockText="1" noThreeD="1"/>
</file>

<file path=xl/ctrlProps/ctrlProp24.xml><?xml version="1.0" encoding="utf-8"?>
<formControlPr xmlns="http://schemas.microsoft.com/office/spreadsheetml/2009/9/main" objectType="CheckBox" fmlaLink="S11" lockText="1" noThreeD="1"/>
</file>

<file path=xl/ctrlProps/ctrlProp25.xml><?xml version="1.0" encoding="utf-8"?>
<formControlPr xmlns="http://schemas.microsoft.com/office/spreadsheetml/2009/9/main" objectType="CheckBox" fmlaLink="S12" lockText="1" noThreeD="1"/>
</file>

<file path=xl/ctrlProps/ctrlProp26.xml><?xml version="1.0" encoding="utf-8"?>
<formControlPr xmlns="http://schemas.microsoft.com/office/spreadsheetml/2009/9/main" objectType="CheckBox" fmlaLink="S13" lockText="1" noThreeD="1"/>
</file>

<file path=xl/ctrlProps/ctrlProp27.xml><?xml version="1.0" encoding="utf-8"?>
<formControlPr xmlns="http://schemas.microsoft.com/office/spreadsheetml/2009/9/main" objectType="CheckBox" fmlaLink="S14" lockText="1" noThreeD="1"/>
</file>

<file path=xl/ctrlProps/ctrlProp28.xml><?xml version="1.0" encoding="utf-8"?>
<formControlPr xmlns="http://schemas.microsoft.com/office/spreadsheetml/2009/9/main" objectType="CheckBox" fmlaLink="S15" lockText="1" noThreeD="1"/>
</file>

<file path=xl/ctrlProps/ctrlProp29.xml><?xml version="1.0" encoding="utf-8"?>
<formControlPr xmlns="http://schemas.microsoft.com/office/spreadsheetml/2009/9/main" objectType="CheckBox" fmlaLink="S16" lockText="1" noThreeD="1"/>
</file>

<file path=xl/ctrlProps/ctrlProp3.xml><?xml version="1.0" encoding="utf-8"?>
<formControlPr xmlns="http://schemas.microsoft.com/office/spreadsheetml/2009/9/main" objectType="CheckBox" checked="Checked" fmlaLink="R4" lockText="1" noThreeD="1"/>
</file>

<file path=xl/ctrlProps/ctrlProp30.xml><?xml version="1.0" encoding="utf-8"?>
<formControlPr xmlns="http://schemas.microsoft.com/office/spreadsheetml/2009/9/main" objectType="CheckBox" fmlaLink="R17" lockText="1" noThreeD="1"/>
</file>

<file path=xl/ctrlProps/ctrlProp31.xml><?xml version="1.0" encoding="utf-8"?>
<formControlPr xmlns="http://schemas.microsoft.com/office/spreadsheetml/2009/9/main" objectType="CheckBox" fmlaLink="S17" lockText="1" noThreeD="1"/>
</file>

<file path=xl/ctrlProps/ctrlProp32.xml><?xml version="1.0" encoding="utf-8"?>
<formControlPr xmlns="http://schemas.microsoft.com/office/spreadsheetml/2009/9/main" objectType="CheckBox" fmlaLink="R18" lockText="1" noThreeD="1"/>
</file>

<file path=xl/ctrlProps/ctrlProp33.xml><?xml version="1.0" encoding="utf-8"?>
<formControlPr xmlns="http://schemas.microsoft.com/office/spreadsheetml/2009/9/main" objectType="CheckBox" fmlaLink="S18" lockText="1" noThreeD="1"/>
</file>

<file path=xl/ctrlProps/ctrlProp34.xml><?xml version="1.0" encoding="utf-8"?>
<formControlPr xmlns="http://schemas.microsoft.com/office/spreadsheetml/2009/9/main" objectType="CheckBox" fmlaLink="R19" lockText="1" noThreeD="1"/>
</file>

<file path=xl/ctrlProps/ctrlProp35.xml><?xml version="1.0" encoding="utf-8"?>
<formControlPr xmlns="http://schemas.microsoft.com/office/spreadsheetml/2009/9/main" objectType="CheckBox" fmlaLink="S19" lockText="1" noThreeD="1"/>
</file>

<file path=xl/ctrlProps/ctrlProp36.xml><?xml version="1.0" encoding="utf-8"?>
<formControlPr xmlns="http://schemas.microsoft.com/office/spreadsheetml/2009/9/main" objectType="CheckBox" checked="Checked" fmlaLink="R20" lockText="1" noThreeD="1"/>
</file>

<file path=xl/ctrlProps/ctrlProp37.xml><?xml version="1.0" encoding="utf-8"?>
<formControlPr xmlns="http://schemas.microsoft.com/office/spreadsheetml/2009/9/main" objectType="CheckBox" fmlaLink="S20" lockText="1" noThreeD="1"/>
</file>

<file path=xl/ctrlProps/ctrlProp38.xml><?xml version="1.0" encoding="utf-8"?>
<formControlPr xmlns="http://schemas.microsoft.com/office/spreadsheetml/2009/9/main" objectType="CheckBox" fmlaLink="R21" lockText="1" noThreeD="1"/>
</file>

<file path=xl/ctrlProps/ctrlProp39.xml><?xml version="1.0" encoding="utf-8"?>
<formControlPr xmlns="http://schemas.microsoft.com/office/spreadsheetml/2009/9/main" objectType="CheckBox" fmlaLink="S21" lockText="1" noThreeD="1"/>
</file>

<file path=xl/ctrlProps/ctrlProp4.xml><?xml version="1.0" encoding="utf-8"?>
<formControlPr xmlns="http://schemas.microsoft.com/office/spreadsheetml/2009/9/main" objectType="CheckBox" fmlaLink="R5" lockText="1" noThreeD="1"/>
</file>

<file path=xl/ctrlProps/ctrlProp40.xml><?xml version="1.0" encoding="utf-8"?>
<formControlPr xmlns="http://schemas.microsoft.com/office/spreadsheetml/2009/9/main" objectType="CheckBox" fmlaLink="R22" lockText="1" noThreeD="1"/>
</file>

<file path=xl/ctrlProps/ctrlProp41.xml><?xml version="1.0" encoding="utf-8"?>
<formControlPr xmlns="http://schemas.microsoft.com/office/spreadsheetml/2009/9/main" objectType="CheckBox" fmlaLink="S22" lockText="1" noThreeD="1"/>
</file>

<file path=xl/ctrlProps/ctrlProp42.xml><?xml version="1.0" encoding="utf-8"?>
<formControlPr xmlns="http://schemas.microsoft.com/office/spreadsheetml/2009/9/main" objectType="CheckBox" checked="Checked" fmlaLink="R23" lockText="1" noThreeD="1"/>
</file>

<file path=xl/ctrlProps/ctrlProp43.xml><?xml version="1.0" encoding="utf-8"?>
<formControlPr xmlns="http://schemas.microsoft.com/office/spreadsheetml/2009/9/main" objectType="CheckBox" fmlaLink="S23" lockText="1" noThreeD="1"/>
</file>

<file path=xl/ctrlProps/ctrlProp44.xml><?xml version="1.0" encoding="utf-8"?>
<formControlPr xmlns="http://schemas.microsoft.com/office/spreadsheetml/2009/9/main" objectType="CheckBox" fmlaLink="R24" lockText="1" noThreeD="1"/>
</file>

<file path=xl/ctrlProps/ctrlProp45.xml><?xml version="1.0" encoding="utf-8"?>
<formControlPr xmlns="http://schemas.microsoft.com/office/spreadsheetml/2009/9/main" objectType="CheckBox" fmlaLink="S24" lockText="1" noThreeD="1"/>
</file>

<file path=xl/ctrlProps/ctrlProp46.xml><?xml version="1.0" encoding="utf-8"?>
<formControlPr xmlns="http://schemas.microsoft.com/office/spreadsheetml/2009/9/main" objectType="CheckBox" fmlaLink="R25" lockText="1" noThreeD="1"/>
</file>

<file path=xl/ctrlProps/ctrlProp47.xml><?xml version="1.0" encoding="utf-8"?>
<formControlPr xmlns="http://schemas.microsoft.com/office/spreadsheetml/2009/9/main" objectType="CheckBox" fmlaLink="S25" lockText="1" noThreeD="1"/>
</file>

<file path=xl/ctrlProps/ctrlProp48.xml><?xml version="1.0" encoding="utf-8"?>
<formControlPr xmlns="http://schemas.microsoft.com/office/spreadsheetml/2009/9/main" objectType="CheckBox" checked="Checked" fmlaLink="R26" lockText="1" noThreeD="1"/>
</file>

<file path=xl/ctrlProps/ctrlProp49.xml><?xml version="1.0" encoding="utf-8"?>
<formControlPr xmlns="http://schemas.microsoft.com/office/spreadsheetml/2009/9/main" objectType="CheckBox" fmlaLink="S26" lockText="1" noThreeD="1"/>
</file>

<file path=xl/ctrlProps/ctrlProp5.xml><?xml version="1.0" encoding="utf-8"?>
<formControlPr xmlns="http://schemas.microsoft.com/office/spreadsheetml/2009/9/main" objectType="CheckBox" fmlaLink="R6" lockText="1" noThreeD="1"/>
</file>

<file path=xl/ctrlProps/ctrlProp50.xml><?xml version="1.0" encoding="utf-8"?>
<formControlPr xmlns="http://schemas.microsoft.com/office/spreadsheetml/2009/9/main" objectType="CheckBox" fmlaLink="R27" lockText="1" noThreeD="1"/>
</file>

<file path=xl/ctrlProps/ctrlProp51.xml><?xml version="1.0" encoding="utf-8"?>
<formControlPr xmlns="http://schemas.microsoft.com/office/spreadsheetml/2009/9/main" objectType="CheckBox" fmlaLink="S27" lockText="1" noThreeD="1"/>
</file>

<file path=xl/ctrlProps/ctrlProp52.xml><?xml version="1.0" encoding="utf-8"?>
<formControlPr xmlns="http://schemas.microsoft.com/office/spreadsheetml/2009/9/main" objectType="CheckBox" fmlaLink="R29" lockText="1" noThreeD="1"/>
</file>

<file path=xl/ctrlProps/ctrlProp53.xml><?xml version="1.0" encoding="utf-8"?>
<formControlPr xmlns="http://schemas.microsoft.com/office/spreadsheetml/2009/9/main" objectType="CheckBox" fmlaLink="S29" lockText="1" noThreeD="1"/>
</file>

<file path=xl/ctrlProps/ctrlProp54.xml><?xml version="1.0" encoding="utf-8"?>
<formControlPr xmlns="http://schemas.microsoft.com/office/spreadsheetml/2009/9/main" objectType="CheckBox" fmlaLink="R9" lockText="1" noThreeD="1"/>
</file>

<file path=xl/ctrlProps/ctrlProp55.xml><?xml version="1.0" encoding="utf-8"?>
<formControlPr xmlns="http://schemas.microsoft.com/office/spreadsheetml/2009/9/main" objectType="CheckBox" fmlaLink="S9" lockText="1" noThreeD="1"/>
</file>

<file path=xl/ctrlProps/ctrlProp56.xml><?xml version="1.0" encoding="utf-8"?>
<formControlPr xmlns="http://schemas.microsoft.com/office/spreadsheetml/2009/9/main" objectType="CheckBox" fmlaLink="R28" lockText="1" noThreeD="1"/>
</file>

<file path=xl/ctrlProps/ctrlProp57.xml><?xml version="1.0" encoding="utf-8"?>
<formControlPr xmlns="http://schemas.microsoft.com/office/spreadsheetml/2009/9/main" objectType="CheckBox" fmlaLink="S28" lockText="1" noThreeD="1"/>
</file>

<file path=xl/ctrlProps/ctrlProp58.xml><?xml version="1.0" encoding="utf-8"?>
<formControlPr xmlns="http://schemas.microsoft.com/office/spreadsheetml/2009/9/main" objectType="CheckBox" fmlaLink="R30" lockText="1" noThreeD="1"/>
</file>

<file path=xl/ctrlProps/ctrlProp59.xml><?xml version="1.0" encoding="utf-8"?>
<formControlPr xmlns="http://schemas.microsoft.com/office/spreadsheetml/2009/9/main" objectType="CheckBox" fmlaLink="S30" lockText="1" noThreeD="1"/>
</file>

<file path=xl/ctrlProps/ctrlProp6.xml><?xml version="1.0" encoding="utf-8"?>
<formControlPr xmlns="http://schemas.microsoft.com/office/spreadsheetml/2009/9/main" objectType="CheckBox" fmlaLink="R7" lockText="1" noThreeD="1"/>
</file>

<file path=xl/ctrlProps/ctrlProp60.xml><?xml version="1.0" encoding="utf-8"?>
<formControlPr xmlns="http://schemas.microsoft.com/office/spreadsheetml/2009/9/main" objectType="CheckBox" checked="Checked" fmlaLink="$Q$4" lockText="1" noThreeD="1"/>
</file>

<file path=xl/ctrlProps/ctrlProp61.xml><?xml version="1.0" encoding="utf-8"?>
<formControlPr xmlns="http://schemas.microsoft.com/office/spreadsheetml/2009/9/main" objectType="CheckBox" fmlaLink="$Q$5" lockText="1" noThreeD="1"/>
</file>

<file path=xl/ctrlProps/ctrlProp62.xml><?xml version="1.0" encoding="utf-8"?>
<formControlPr xmlns="http://schemas.microsoft.com/office/spreadsheetml/2009/9/main" objectType="CheckBox" checked="Checked" fmlaLink="$Q$3" lockText="1" noThreeD="1"/>
</file>

<file path=xl/ctrlProps/ctrlProp63.xml><?xml version="1.0" encoding="utf-8"?>
<formControlPr xmlns="http://schemas.microsoft.com/office/spreadsheetml/2009/9/main" objectType="CheckBox" fmlaLink="$Q$6" lockText="1" noThreeD="1"/>
</file>

<file path=xl/ctrlProps/ctrlProp64.xml><?xml version="1.0" encoding="utf-8"?>
<formControlPr xmlns="http://schemas.microsoft.com/office/spreadsheetml/2009/9/main" objectType="CheckBox" checked="Checked" fmlaLink="$Q$3" lockText="1" noThreeD="1"/>
</file>

<file path=xl/ctrlProps/ctrlProp65.xml><?xml version="1.0" encoding="utf-8"?>
<formControlPr xmlns="http://schemas.microsoft.com/office/spreadsheetml/2009/9/main" objectType="CheckBox" fmlaLink="$Q$7" lockText="1" noThreeD="1"/>
</file>

<file path=xl/ctrlProps/ctrlProp66.xml><?xml version="1.0" encoding="utf-8"?>
<formControlPr xmlns="http://schemas.microsoft.com/office/spreadsheetml/2009/9/main" objectType="CheckBox" checked="Checked" fmlaLink="$Q$3" lockText="1" noThreeD="1"/>
</file>

<file path=xl/ctrlProps/ctrlProp67.xml><?xml version="1.0" encoding="utf-8"?>
<formControlPr xmlns="http://schemas.microsoft.com/office/spreadsheetml/2009/9/main" objectType="CheckBox" fmlaLink="$Q$8" lockText="1" noThreeD="1"/>
</file>

<file path=xl/ctrlProps/ctrlProp68.xml><?xml version="1.0" encoding="utf-8"?>
<formControlPr xmlns="http://schemas.microsoft.com/office/spreadsheetml/2009/9/main" objectType="CheckBox" checked="Checked" fmlaLink="$Q$3" lockText="1" noThreeD="1"/>
</file>

<file path=xl/ctrlProps/ctrlProp69.xml><?xml version="1.0" encoding="utf-8"?>
<formControlPr xmlns="http://schemas.microsoft.com/office/spreadsheetml/2009/9/main" objectType="CheckBox" fmlaLink="$Q$9" lockText="1" noThreeD="1"/>
</file>

<file path=xl/ctrlProps/ctrlProp7.xml><?xml version="1.0" encoding="utf-8"?>
<formControlPr xmlns="http://schemas.microsoft.com/office/spreadsheetml/2009/9/main" objectType="CheckBox" fmlaLink="R8" lockText="1" noThreeD="1"/>
</file>

<file path=xl/ctrlProps/ctrlProp70.xml><?xml version="1.0" encoding="utf-8"?>
<formControlPr xmlns="http://schemas.microsoft.com/office/spreadsheetml/2009/9/main" objectType="CheckBox" checked="Checked" fmlaLink="$Q$3" lockText="1" noThreeD="1"/>
</file>

<file path=xl/ctrlProps/ctrlProp71.xml><?xml version="1.0" encoding="utf-8"?>
<formControlPr xmlns="http://schemas.microsoft.com/office/spreadsheetml/2009/9/main" objectType="CheckBox" fmlaLink="$Q$10" lockText="1" noThreeD="1"/>
</file>

<file path=xl/ctrlProps/ctrlProp72.xml><?xml version="1.0" encoding="utf-8"?>
<formControlPr xmlns="http://schemas.microsoft.com/office/spreadsheetml/2009/9/main" objectType="CheckBox" checked="Checked" fmlaLink="$Q$3" lockText="1" noThreeD="1"/>
</file>

<file path=xl/ctrlProps/ctrlProp73.xml><?xml version="1.0" encoding="utf-8"?>
<formControlPr xmlns="http://schemas.microsoft.com/office/spreadsheetml/2009/9/main" objectType="CheckBox" fmlaLink="$Q11" lockText="1" noThreeD="1"/>
</file>

<file path=xl/ctrlProps/ctrlProp74.xml><?xml version="1.0" encoding="utf-8"?>
<formControlPr xmlns="http://schemas.microsoft.com/office/spreadsheetml/2009/9/main" objectType="CheckBox" checked="Checked" fmlaLink="$Q$3" lockText="1" noThreeD="1"/>
</file>

<file path=xl/ctrlProps/ctrlProp75.xml><?xml version="1.0" encoding="utf-8"?>
<formControlPr xmlns="http://schemas.microsoft.com/office/spreadsheetml/2009/9/main" objectType="CheckBox" fmlaLink="$Q$12" lockText="1" noThreeD="1"/>
</file>

<file path=xl/ctrlProps/ctrlProp76.xml><?xml version="1.0" encoding="utf-8"?>
<formControlPr xmlns="http://schemas.microsoft.com/office/spreadsheetml/2009/9/main" objectType="CheckBox" checked="Checked" fmlaLink="$Q$3" lockText="1" noThreeD="1"/>
</file>

<file path=xl/ctrlProps/ctrlProp77.xml><?xml version="1.0" encoding="utf-8"?>
<formControlPr xmlns="http://schemas.microsoft.com/office/spreadsheetml/2009/9/main" objectType="CheckBox" checked="Checked" fmlaLink="$Q$13" lockText="1" noThreeD="1"/>
</file>

<file path=xl/ctrlProps/ctrlProp78.xml><?xml version="1.0" encoding="utf-8"?>
<formControlPr xmlns="http://schemas.microsoft.com/office/spreadsheetml/2009/9/main" objectType="CheckBox" checked="Checked" fmlaLink="$Q$3" lockText="1" noThreeD="1"/>
</file>

<file path=xl/ctrlProps/ctrlProp79.xml><?xml version="1.0" encoding="utf-8"?>
<formControlPr xmlns="http://schemas.microsoft.com/office/spreadsheetml/2009/9/main" objectType="CheckBox" checked="Checked" fmlaLink="$Q$14" lockText="1" noThreeD="1"/>
</file>

<file path=xl/ctrlProps/ctrlProp8.xml><?xml version="1.0" encoding="utf-8"?>
<formControlPr xmlns="http://schemas.microsoft.com/office/spreadsheetml/2009/9/main" objectType="CheckBox" fmlaLink="R9" lockText="1" noThreeD="1"/>
</file>

<file path=xl/ctrlProps/ctrlProp80.xml><?xml version="1.0" encoding="utf-8"?>
<formControlPr xmlns="http://schemas.microsoft.com/office/spreadsheetml/2009/9/main" objectType="CheckBox" checked="Checked" fmlaLink="$Q$3" lockText="1" noThreeD="1"/>
</file>

<file path=xl/ctrlProps/ctrlProp81.xml><?xml version="1.0" encoding="utf-8"?>
<formControlPr xmlns="http://schemas.microsoft.com/office/spreadsheetml/2009/9/main" objectType="CheckBox" checked="Checked" fmlaLink="$Q$15" lockText="1" noThreeD="1"/>
</file>

<file path=xl/ctrlProps/ctrlProp82.xml><?xml version="1.0" encoding="utf-8"?>
<formControlPr xmlns="http://schemas.microsoft.com/office/spreadsheetml/2009/9/main" objectType="CheckBox" checked="Checked" fmlaLink="$Q$3" lockText="1" noThreeD="1"/>
</file>

<file path=xl/ctrlProps/ctrlProp83.xml><?xml version="1.0" encoding="utf-8"?>
<formControlPr xmlns="http://schemas.microsoft.com/office/spreadsheetml/2009/9/main" objectType="CheckBox" fmlaLink="$Q$16" lockText="1" noThreeD="1"/>
</file>

<file path=xl/ctrlProps/ctrlProp84.xml><?xml version="1.0" encoding="utf-8"?>
<formControlPr xmlns="http://schemas.microsoft.com/office/spreadsheetml/2009/9/main" objectType="CheckBox" checked="Checked" fmlaLink="$Q$3" lockText="1" noThreeD="1"/>
</file>

<file path=xl/ctrlProps/ctrlProp85.xml><?xml version="1.0" encoding="utf-8"?>
<formControlPr xmlns="http://schemas.microsoft.com/office/spreadsheetml/2009/9/main" objectType="CheckBox" fmlaLink="$Q$17" lockText="1" noThreeD="1"/>
</file>

<file path=xl/ctrlProps/ctrlProp86.xml><?xml version="1.0" encoding="utf-8"?>
<formControlPr xmlns="http://schemas.microsoft.com/office/spreadsheetml/2009/9/main" objectType="CheckBox" checked="Checked" fmlaLink="$Q$3" lockText="1" noThreeD="1"/>
</file>

<file path=xl/ctrlProps/ctrlProp87.xml><?xml version="1.0" encoding="utf-8"?>
<formControlPr xmlns="http://schemas.microsoft.com/office/spreadsheetml/2009/9/main" objectType="CheckBox" fmlaLink="$Q$18" lockText="1" noThreeD="1"/>
</file>

<file path=xl/ctrlProps/ctrlProp88.xml><?xml version="1.0" encoding="utf-8"?>
<formControlPr xmlns="http://schemas.microsoft.com/office/spreadsheetml/2009/9/main" objectType="CheckBox" checked="Checked" fmlaLink="$Q$3" lockText="1" noThreeD="1"/>
</file>

<file path=xl/ctrlProps/ctrlProp89.xml><?xml version="1.0" encoding="utf-8"?>
<formControlPr xmlns="http://schemas.microsoft.com/office/spreadsheetml/2009/9/main" objectType="CheckBox" fmlaLink="$Q$19" lockText="1" noThreeD="1"/>
</file>

<file path=xl/ctrlProps/ctrlProp9.xml><?xml version="1.0" encoding="utf-8"?>
<formControlPr xmlns="http://schemas.microsoft.com/office/spreadsheetml/2009/9/main" objectType="CheckBox" fmlaLink="R10" lockText="1" noThreeD="1"/>
</file>

<file path=xl/ctrlProps/ctrlProp90.xml><?xml version="1.0" encoding="utf-8"?>
<formControlPr xmlns="http://schemas.microsoft.com/office/spreadsheetml/2009/9/main" objectType="CheckBox" checked="Checked" fmlaLink="$Q$3" lockText="1" noThreeD="1"/>
</file>

<file path=xl/ctrlProps/ctrlProp91.xml><?xml version="1.0" encoding="utf-8"?>
<formControlPr xmlns="http://schemas.microsoft.com/office/spreadsheetml/2009/9/main" objectType="CheckBox" checked="Checked" fmlaLink="$Q$20" lockText="1" noThreeD="1"/>
</file>

<file path=xl/ctrlProps/ctrlProp92.xml><?xml version="1.0" encoding="utf-8"?>
<formControlPr xmlns="http://schemas.microsoft.com/office/spreadsheetml/2009/9/main" objectType="CheckBox" checked="Checked" fmlaLink="$Q$3" lockText="1" noThreeD="1"/>
</file>

<file path=xl/ctrlProps/ctrlProp93.xml><?xml version="1.0" encoding="utf-8"?>
<formControlPr xmlns="http://schemas.microsoft.com/office/spreadsheetml/2009/9/main" objectType="CheckBox" checked="Checked" fmlaLink="$Q$21" lockText="1" noThreeD="1"/>
</file>

<file path=xl/ctrlProps/ctrlProp94.xml><?xml version="1.0" encoding="utf-8"?>
<formControlPr xmlns="http://schemas.microsoft.com/office/spreadsheetml/2009/9/main" objectType="CheckBox" checked="Checked" fmlaLink="$Q$3" lockText="1" noThreeD="1"/>
</file>

<file path=xl/ctrlProps/ctrlProp95.xml><?xml version="1.0" encoding="utf-8"?>
<formControlPr xmlns="http://schemas.microsoft.com/office/spreadsheetml/2009/9/main" objectType="CheckBox" checked="Checked" fmlaLink="$Q$22" lockText="1" noThreeD="1"/>
</file>

<file path=xl/ctrlProps/ctrlProp96.xml><?xml version="1.0" encoding="utf-8"?>
<formControlPr xmlns="http://schemas.microsoft.com/office/spreadsheetml/2009/9/main" objectType="CheckBox" checked="Checked" fmlaLink="$Q$3" lockText="1" noThreeD="1"/>
</file>

<file path=xl/ctrlProps/ctrlProp97.xml><?xml version="1.0" encoding="utf-8"?>
<formControlPr xmlns="http://schemas.microsoft.com/office/spreadsheetml/2009/9/main" objectType="CheckBox" checked="Checked" fmlaLink="$Q$23" lockText="1" noThreeD="1"/>
</file>

<file path=xl/ctrlProps/ctrlProp98.xml><?xml version="1.0" encoding="utf-8"?>
<formControlPr xmlns="http://schemas.microsoft.com/office/spreadsheetml/2009/9/main" objectType="CheckBox" checked="Checked" fmlaLink="$Q$3" lockText="1" noThreeD="1"/>
</file>

<file path=xl/ctrlProps/ctrlProp99.xml><?xml version="1.0" encoding="utf-8"?>
<formControlPr xmlns="http://schemas.microsoft.com/office/spreadsheetml/2009/9/main" objectType="CheckBox" fmlaLink="$Q$2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142875</xdr:colOff>
          <xdr:row>1</xdr:row>
          <xdr:rowOff>200025</xdr:rowOff>
        </xdr:from>
        <xdr:to>
          <xdr:col>7</xdr:col>
          <xdr:colOff>352425</xdr:colOff>
          <xdr:row>3</xdr:row>
          <xdr:rowOff>0</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2</xdr:row>
          <xdr:rowOff>9525</xdr:rowOff>
        </xdr:from>
        <xdr:to>
          <xdr:col>12</xdr:col>
          <xdr:colOff>523875</xdr:colOff>
          <xdr:row>2</xdr:row>
          <xdr:rowOff>200025</xdr:rowOff>
        </xdr:to>
        <xdr:sp macro="" textlink="">
          <xdr:nvSpPr>
            <xdr:cNvPr id="1096" name="Check Box 72"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3</xdr:row>
          <xdr:rowOff>9525</xdr:rowOff>
        </xdr:from>
        <xdr:to>
          <xdr:col>12</xdr:col>
          <xdr:colOff>523875</xdr:colOff>
          <xdr:row>3</xdr:row>
          <xdr:rowOff>200025</xdr:rowOff>
        </xdr:to>
        <xdr:sp macro="" textlink="">
          <xdr:nvSpPr>
            <xdr:cNvPr id="1097" name="Check Box 73"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4</xdr:row>
          <xdr:rowOff>9525</xdr:rowOff>
        </xdr:from>
        <xdr:to>
          <xdr:col>12</xdr:col>
          <xdr:colOff>523875</xdr:colOff>
          <xdr:row>4</xdr:row>
          <xdr:rowOff>200025</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5</xdr:row>
          <xdr:rowOff>9525</xdr:rowOff>
        </xdr:from>
        <xdr:to>
          <xdr:col>12</xdr:col>
          <xdr:colOff>523875</xdr:colOff>
          <xdr:row>5</xdr:row>
          <xdr:rowOff>200025</xdr:rowOff>
        </xdr:to>
        <xdr:sp macro="" textlink="">
          <xdr:nvSpPr>
            <xdr:cNvPr id="1099" name="Check Box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6</xdr:row>
          <xdr:rowOff>9525</xdr:rowOff>
        </xdr:from>
        <xdr:to>
          <xdr:col>12</xdr:col>
          <xdr:colOff>523875</xdr:colOff>
          <xdr:row>6</xdr:row>
          <xdr:rowOff>200025</xdr:rowOff>
        </xdr:to>
        <xdr:sp macro="" textlink="">
          <xdr:nvSpPr>
            <xdr:cNvPr id="1100" name="Check Box 76" hidden="1">
              <a:extLst>
                <a:ext uri="{63B3BB69-23CF-44E3-9099-C40C66FF867C}">
                  <a14:compatExt spid="_x0000_s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7</xdr:row>
          <xdr:rowOff>9525</xdr:rowOff>
        </xdr:from>
        <xdr:to>
          <xdr:col>12</xdr:col>
          <xdr:colOff>523875</xdr:colOff>
          <xdr:row>7</xdr:row>
          <xdr:rowOff>200025</xdr:rowOff>
        </xdr:to>
        <xdr:sp macro="" textlink="">
          <xdr:nvSpPr>
            <xdr:cNvPr id="1101" name="Check Box 77" hidden="1">
              <a:extLst>
                <a:ext uri="{63B3BB69-23CF-44E3-9099-C40C66FF867C}">
                  <a14:compatExt spid="_x0000_s1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9</xdr:row>
          <xdr:rowOff>9525</xdr:rowOff>
        </xdr:from>
        <xdr:to>
          <xdr:col>12</xdr:col>
          <xdr:colOff>523875</xdr:colOff>
          <xdr:row>10</xdr:row>
          <xdr:rowOff>9525</xdr:rowOff>
        </xdr:to>
        <xdr:sp macro="" textlink="">
          <xdr:nvSpPr>
            <xdr:cNvPr id="1102" name="Check Box 78" hidden="1">
              <a:extLst>
                <a:ext uri="{63B3BB69-23CF-44E3-9099-C40C66FF867C}">
                  <a14:compatExt spid="_x0000_s1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9</xdr:row>
          <xdr:rowOff>9525</xdr:rowOff>
        </xdr:from>
        <xdr:to>
          <xdr:col>12</xdr:col>
          <xdr:colOff>523875</xdr:colOff>
          <xdr:row>10</xdr:row>
          <xdr:rowOff>9525</xdr:rowOff>
        </xdr:to>
        <xdr:sp macro="" textlink="">
          <xdr:nvSpPr>
            <xdr:cNvPr id="1103" name="Check Box 79" hidden="1">
              <a:extLst>
                <a:ext uri="{63B3BB69-23CF-44E3-9099-C40C66FF867C}">
                  <a14:compatExt spid="_x0000_s1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10</xdr:row>
          <xdr:rowOff>9525</xdr:rowOff>
        </xdr:from>
        <xdr:to>
          <xdr:col>12</xdr:col>
          <xdr:colOff>523875</xdr:colOff>
          <xdr:row>10</xdr:row>
          <xdr:rowOff>200025</xdr:rowOff>
        </xdr:to>
        <xdr:sp macro="" textlink="">
          <xdr:nvSpPr>
            <xdr:cNvPr id="1104" name="Check Box 80" hidden="1">
              <a:extLst>
                <a:ext uri="{63B3BB69-23CF-44E3-9099-C40C66FF867C}">
                  <a14:compatExt spid="_x0000_s1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11</xdr:row>
          <xdr:rowOff>9525</xdr:rowOff>
        </xdr:from>
        <xdr:to>
          <xdr:col>12</xdr:col>
          <xdr:colOff>523875</xdr:colOff>
          <xdr:row>11</xdr:row>
          <xdr:rowOff>200025</xdr:rowOff>
        </xdr:to>
        <xdr:sp macro="" textlink="">
          <xdr:nvSpPr>
            <xdr:cNvPr id="1105" name="Check Box 81" hidden="1">
              <a:extLst>
                <a:ext uri="{63B3BB69-23CF-44E3-9099-C40C66FF867C}">
                  <a14:compatExt spid="_x0000_s1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12</xdr:row>
          <xdr:rowOff>9525</xdr:rowOff>
        </xdr:from>
        <xdr:to>
          <xdr:col>12</xdr:col>
          <xdr:colOff>523875</xdr:colOff>
          <xdr:row>12</xdr:row>
          <xdr:rowOff>200025</xdr:rowOff>
        </xdr:to>
        <xdr:sp macro="" textlink="">
          <xdr:nvSpPr>
            <xdr:cNvPr id="1106" name="Check Box 82" hidden="1">
              <a:extLst>
                <a:ext uri="{63B3BB69-23CF-44E3-9099-C40C66FF867C}">
                  <a14:compatExt spid="_x0000_s1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13</xdr:row>
          <xdr:rowOff>9525</xdr:rowOff>
        </xdr:from>
        <xdr:to>
          <xdr:col>12</xdr:col>
          <xdr:colOff>523875</xdr:colOff>
          <xdr:row>13</xdr:row>
          <xdr:rowOff>200025</xdr:rowOff>
        </xdr:to>
        <xdr:sp macro="" textlink="">
          <xdr:nvSpPr>
            <xdr:cNvPr id="1107" name="Check Box 83" hidden="1">
              <a:extLst>
                <a:ext uri="{63B3BB69-23CF-44E3-9099-C40C66FF867C}">
                  <a14:compatExt spid="_x0000_s1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14</xdr:row>
          <xdr:rowOff>9525</xdr:rowOff>
        </xdr:from>
        <xdr:to>
          <xdr:col>12</xdr:col>
          <xdr:colOff>523875</xdr:colOff>
          <xdr:row>14</xdr:row>
          <xdr:rowOff>200025</xdr:rowOff>
        </xdr:to>
        <xdr:sp macro="" textlink="">
          <xdr:nvSpPr>
            <xdr:cNvPr id="1108" name="Check Box 84" hidden="1">
              <a:extLst>
                <a:ext uri="{63B3BB69-23CF-44E3-9099-C40C66FF867C}">
                  <a14:compatExt spid="_x0000_s1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15</xdr:row>
          <xdr:rowOff>9525</xdr:rowOff>
        </xdr:from>
        <xdr:to>
          <xdr:col>12</xdr:col>
          <xdr:colOff>523875</xdr:colOff>
          <xdr:row>15</xdr:row>
          <xdr:rowOff>200025</xdr:rowOff>
        </xdr:to>
        <xdr:sp macro="" textlink="">
          <xdr:nvSpPr>
            <xdr:cNvPr id="1109" name="Check Box 85" hidden="1">
              <a:extLst>
                <a:ext uri="{63B3BB69-23CF-44E3-9099-C40C66FF867C}">
                  <a14:compatExt spid="_x0000_s1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xdr:row>
          <xdr:rowOff>0</xdr:rowOff>
        </xdr:from>
        <xdr:to>
          <xdr:col>13</xdr:col>
          <xdr:colOff>466725</xdr:colOff>
          <xdr:row>2</xdr:row>
          <xdr:rowOff>200025</xdr:rowOff>
        </xdr:to>
        <xdr:sp macro="" textlink="">
          <xdr:nvSpPr>
            <xdr:cNvPr id="1111" name="Check Box 87" hidden="1">
              <a:extLst>
                <a:ext uri="{63B3BB69-23CF-44E3-9099-C40C66FF867C}">
                  <a14:compatExt spid="_x0000_s1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3</xdr:row>
          <xdr:rowOff>0</xdr:rowOff>
        </xdr:from>
        <xdr:to>
          <xdr:col>13</xdr:col>
          <xdr:colOff>466725</xdr:colOff>
          <xdr:row>3</xdr:row>
          <xdr:rowOff>200025</xdr:rowOff>
        </xdr:to>
        <xdr:sp macro="" textlink="">
          <xdr:nvSpPr>
            <xdr:cNvPr id="1126" name="Check Box 102" hidden="1">
              <a:extLst>
                <a:ext uri="{63B3BB69-23CF-44E3-9099-C40C66FF867C}">
                  <a14:compatExt spid="_x0000_s1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4</xdr:row>
          <xdr:rowOff>0</xdr:rowOff>
        </xdr:from>
        <xdr:to>
          <xdr:col>13</xdr:col>
          <xdr:colOff>466725</xdr:colOff>
          <xdr:row>4</xdr:row>
          <xdr:rowOff>200025</xdr:rowOff>
        </xdr:to>
        <xdr:sp macro="" textlink="">
          <xdr:nvSpPr>
            <xdr:cNvPr id="1127" name="Check Box 103" hidden="1">
              <a:extLst>
                <a:ext uri="{63B3BB69-23CF-44E3-9099-C40C66FF867C}">
                  <a14:compatExt spid="_x0000_s1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5</xdr:row>
          <xdr:rowOff>0</xdr:rowOff>
        </xdr:from>
        <xdr:to>
          <xdr:col>13</xdr:col>
          <xdr:colOff>466725</xdr:colOff>
          <xdr:row>5</xdr:row>
          <xdr:rowOff>200025</xdr:rowOff>
        </xdr:to>
        <xdr:sp macro="" textlink="">
          <xdr:nvSpPr>
            <xdr:cNvPr id="1128" name="Check Box 104" hidden="1">
              <a:extLst>
                <a:ext uri="{63B3BB69-23CF-44E3-9099-C40C66FF867C}">
                  <a14:compatExt spid="_x0000_s1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6</xdr:row>
          <xdr:rowOff>0</xdr:rowOff>
        </xdr:from>
        <xdr:to>
          <xdr:col>13</xdr:col>
          <xdr:colOff>466725</xdr:colOff>
          <xdr:row>6</xdr:row>
          <xdr:rowOff>200025</xdr:rowOff>
        </xdr:to>
        <xdr:sp macro="" textlink="">
          <xdr:nvSpPr>
            <xdr:cNvPr id="1129" name="Check Box 105" hidden="1">
              <a:extLst>
                <a:ext uri="{63B3BB69-23CF-44E3-9099-C40C66FF867C}">
                  <a14:compatExt spid="_x0000_s1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7</xdr:row>
          <xdr:rowOff>0</xdr:rowOff>
        </xdr:from>
        <xdr:to>
          <xdr:col>13</xdr:col>
          <xdr:colOff>466725</xdr:colOff>
          <xdr:row>7</xdr:row>
          <xdr:rowOff>200025</xdr:rowOff>
        </xdr:to>
        <xdr:sp macro="" textlink="">
          <xdr:nvSpPr>
            <xdr:cNvPr id="1130" name="Check Box 106" hidden="1">
              <a:extLst>
                <a:ext uri="{63B3BB69-23CF-44E3-9099-C40C66FF867C}">
                  <a14:compatExt spid="_x0000_s1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9</xdr:row>
          <xdr:rowOff>0</xdr:rowOff>
        </xdr:from>
        <xdr:to>
          <xdr:col>13</xdr:col>
          <xdr:colOff>466725</xdr:colOff>
          <xdr:row>10</xdr:row>
          <xdr:rowOff>9525</xdr:rowOff>
        </xdr:to>
        <xdr:sp macro="" textlink="">
          <xdr:nvSpPr>
            <xdr:cNvPr id="1131" name="Check Box 107" hidden="1">
              <a:extLst>
                <a:ext uri="{63B3BB69-23CF-44E3-9099-C40C66FF867C}">
                  <a14:compatExt spid="_x0000_s1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9</xdr:row>
          <xdr:rowOff>0</xdr:rowOff>
        </xdr:from>
        <xdr:to>
          <xdr:col>13</xdr:col>
          <xdr:colOff>466725</xdr:colOff>
          <xdr:row>10</xdr:row>
          <xdr:rowOff>9525</xdr:rowOff>
        </xdr:to>
        <xdr:sp macro="" textlink="">
          <xdr:nvSpPr>
            <xdr:cNvPr id="1132" name="Check Box 108" hidden="1">
              <a:extLst>
                <a:ext uri="{63B3BB69-23CF-44E3-9099-C40C66FF867C}">
                  <a14:compatExt spid="_x0000_s1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10</xdr:row>
          <xdr:rowOff>0</xdr:rowOff>
        </xdr:from>
        <xdr:to>
          <xdr:col>13</xdr:col>
          <xdr:colOff>466725</xdr:colOff>
          <xdr:row>10</xdr:row>
          <xdr:rowOff>200025</xdr:rowOff>
        </xdr:to>
        <xdr:sp macro="" textlink="">
          <xdr:nvSpPr>
            <xdr:cNvPr id="1133" name="Check Box 109" hidden="1">
              <a:extLst>
                <a:ext uri="{63B3BB69-23CF-44E3-9099-C40C66FF867C}">
                  <a14:compatExt spid="_x0000_s1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11</xdr:row>
          <xdr:rowOff>0</xdr:rowOff>
        </xdr:from>
        <xdr:to>
          <xdr:col>13</xdr:col>
          <xdr:colOff>466725</xdr:colOff>
          <xdr:row>11</xdr:row>
          <xdr:rowOff>200025</xdr:rowOff>
        </xdr:to>
        <xdr:sp macro="" textlink="">
          <xdr:nvSpPr>
            <xdr:cNvPr id="1134" name="Check Box 110" hidden="1">
              <a:extLst>
                <a:ext uri="{63B3BB69-23CF-44E3-9099-C40C66FF867C}">
                  <a14:compatExt spid="_x0000_s1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12</xdr:row>
          <xdr:rowOff>0</xdr:rowOff>
        </xdr:from>
        <xdr:to>
          <xdr:col>13</xdr:col>
          <xdr:colOff>466725</xdr:colOff>
          <xdr:row>12</xdr:row>
          <xdr:rowOff>200025</xdr:rowOff>
        </xdr:to>
        <xdr:sp macro="" textlink="">
          <xdr:nvSpPr>
            <xdr:cNvPr id="1135" name="Check Box 111" hidden="1">
              <a:extLst>
                <a:ext uri="{63B3BB69-23CF-44E3-9099-C40C66FF867C}">
                  <a14:compatExt spid="_x0000_s1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13</xdr:row>
          <xdr:rowOff>0</xdr:rowOff>
        </xdr:from>
        <xdr:to>
          <xdr:col>13</xdr:col>
          <xdr:colOff>466725</xdr:colOff>
          <xdr:row>13</xdr:row>
          <xdr:rowOff>200025</xdr:rowOff>
        </xdr:to>
        <xdr:sp macro="" textlink="">
          <xdr:nvSpPr>
            <xdr:cNvPr id="1136" name="Check Box 112" hidden="1">
              <a:extLst>
                <a:ext uri="{63B3BB69-23CF-44E3-9099-C40C66FF867C}">
                  <a14:compatExt spid="_x0000_s1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14</xdr:row>
          <xdr:rowOff>0</xdr:rowOff>
        </xdr:from>
        <xdr:to>
          <xdr:col>13</xdr:col>
          <xdr:colOff>466725</xdr:colOff>
          <xdr:row>14</xdr:row>
          <xdr:rowOff>200025</xdr:rowOff>
        </xdr:to>
        <xdr:sp macro="" textlink="">
          <xdr:nvSpPr>
            <xdr:cNvPr id="1137" name="Check Box 113" hidden="1">
              <a:extLst>
                <a:ext uri="{63B3BB69-23CF-44E3-9099-C40C66FF867C}">
                  <a14:compatExt spid="_x0000_s1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15</xdr:row>
          <xdr:rowOff>0</xdr:rowOff>
        </xdr:from>
        <xdr:to>
          <xdr:col>13</xdr:col>
          <xdr:colOff>466725</xdr:colOff>
          <xdr:row>15</xdr:row>
          <xdr:rowOff>200025</xdr:rowOff>
        </xdr:to>
        <xdr:sp macro="" textlink="">
          <xdr:nvSpPr>
            <xdr:cNvPr id="1138" name="Check Box 114" hidden="1">
              <a:extLst>
                <a:ext uri="{63B3BB69-23CF-44E3-9099-C40C66FF867C}">
                  <a14:compatExt spid="_x0000_s1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16</xdr:row>
          <xdr:rowOff>9525</xdr:rowOff>
        </xdr:from>
        <xdr:to>
          <xdr:col>12</xdr:col>
          <xdr:colOff>523875</xdr:colOff>
          <xdr:row>16</xdr:row>
          <xdr:rowOff>200025</xdr:rowOff>
        </xdr:to>
        <xdr:sp macro="" textlink="">
          <xdr:nvSpPr>
            <xdr:cNvPr id="1171" name="Check Box 147" hidden="1">
              <a:extLst>
                <a:ext uri="{63B3BB69-23CF-44E3-9099-C40C66FF867C}">
                  <a14:compatExt spid="_x0000_s1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16</xdr:row>
          <xdr:rowOff>0</xdr:rowOff>
        </xdr:from>
        <xdr:to>
          <xdr:col>13</xdr:col>
          <xdr:colOff>466725</xdr:colOff>
          <xdr:row>16</xdr:row>
          <xdr:rowOff>200025</xdr:rowOff>
        </xdr:to>
        <xdr:sp macro="" textlink="">
          <xdr:nvSpPr>
            <xdr:cNvPr id="1172" name="Check Box 148" hidden="1">
              <a:extLst>
                <a:ext uri="{63B3BB69-23CF-44E3-9099-C40C66FF867C}">
                  <a14:compatExt spid="_x0000_s1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17</xdr:row>
          <xdr:rowOff>9525</xdr:rowOff>
        </xdr:from>
        <xdr:to>
          <xdr:col>12</xdr:col>
          <xdr:colOff>523875</xdr:colOff>
          <xdr:row>17</xdr:row>
          <xdr:rowOff>200025</xdr:rowOff>
        </xdr:to>
        <xdr:sp macro="" textlink="">
          <xdr:nvSpPr>
            <xdr:cNvPr id="1173" name="Check Box 149" hidden="1">
              <a:extLst>
                <a:ext uri="{63B3BB69-23CF-44E3-9099-C40C66FF867C}">
                  <a14:compatExt spid="_x0000_s1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17</xdr:row>
          <xdr:rowOff>0</xdr:rowOff>
        </xdr:from>
        <xdr:to>
          <xdr:col>13</xdr:col>
          <xdr:colOff>466725</xdr:colOff>
          <xdr:row>17</xdr:row>
          <xdr:rowOff>200025</xdr:rowOff>
        </xdr:to>
        <xdr:sp macro="" textlink="">
          <xdr:nvSpPr>
            <xdr:cNvPr id="1174" name="Check Box 150" hidden="1">
              <a:extLst>
                <a:ext uri="{63B3BB69-23CF-44E3-9099-C40C66FF867C}">
                  <a14:compatExt spid="_x0000_s1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18</xdr:row>
          <xdr:rowOff>9525</xdr:rowOff>
        </xdr:from>
        <xdr:to>
          <xdr:col>12</xdr:col>
          <xdr:colOff>523875</xdr:colOff>
          <xdr:row>18</xdr:row>
          <xdr:rowOff>200025</xdr:rowOff>
        </xdr:to>
        <xdr:sp macro="" textlink="">
          <xdr:nvSpPr>
            <xdr:cNvPr id="1175" name="Check Box 151" hidden="1">
              <a:extLst>
                <a:ext uri="{63B3BB69-23CF-44E3-9099-C40C66FF867C}">
                  <a14:compatExt spid="_x0000_s1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18</xdr:row>
          <xdr:rowOff>0</xdr:rowOff>
        </xdr:from>
        <xdr:to>
          <xdr:col>13</xdr:col>
          <xdr:colOff>466725</xdr:colOff>
          <xdr:row>18</xdr:row>
          <xdr:rowOff>200025</xdr:rowOff>
        </xdr:to>
        <xdr:sp macro="" textlink="">
          <xdr:nvSpPr>
            <xdr:cNvPr id="1176" name="Check Box 152" hidden="1">
              <a:extLst>
                <a:ext uri="{63B3BB69-23CF-44E3-9099-C40C66FF867C}">
                  <a14:compatExt spid="_x0000_s1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19</xdr:row>
          <xdr:rowOff>9525</xdr:rowOff>
        </xdr:from>
        <xdr:to>
          <xdr:col>12</xdr:col>
          <xdr:colOff>523875</xdr:colOff>
          <xdr:row>19</xdr:row>
          <xdr:rowOff>200025</xdr:rowOff>
        </xdr:to>
        <xdr:sp macro="" textlink="">
          <xdr:nvSpPr>
            <xdr:cNvPr id="1177" name="Check Box 153" hidden="1">
              <a:extLst>
                <a:ext uri="{63B3BB69-23CF-44E3-9099-C40C66FF867C}">
                  <a14:compatExt spid="_x0000_s1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19</xdr:row>
          <xdr:rowOff>0</xdr:rowOff>
        </xdr:from>
        <xdr:to>
          <xdr:col>13</xdr:col>
          <xdr:colOff>466725</xdr:colOff>
          <xdr:row>19</xdr:row>
          <xdr:rowOff>200025</xdr:rowOff>
        </xdr:to>
        <xdr:sp macro="" textlink="">
          <xdr:nvSpPr>
            <xdr:cNvPr id="1178" name="Check Box 154" hidden="1">
              <a:extLst>
                <a:ext uri="{63B3BB69-23CF-44E3-9099-C40C66FF867C}">
                  <a14:compatExt spid="_x0000_s1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20</xdr:row>
          <xdr:rowOff>9525</xdr:rowOff>
        </xdr:from>
        <xdr:to>
          <xdr:col>12</xdr:col>
          <xdr:colOff>523875</xdr:colOff>
          <xdr:row>20</xdr:row>
          <xdr:rowOff>200025</xdr:rowOff>
        </xdr:to>
        <xdr:sp macro="" textlink="">
          <xdr:nvSpPr>
            <xdr:cNvPr id="1179" name="Check Box 155" hidden="1">
              <a:extLst>
                <a:ext uri="{63B3BB69-23CF-44E3-9099-C40C66FF867C}">
                  <a14:compatExt spid="_x0000_s1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20</xdr:row>
          <xdr:rowOff>0</xdr:rowOff>
        </xdr:from>
        <xdr:to>
          <xdr:col>13</xdr:col>
          <xdr:colOff>466725</xdr:colOff>
          <xdr:row>20</xdr:row>
          <xdr:rowOff>200025</xdr:rowOff>
        </xdr:to>
        <xdr:sp macro="" textlink="">
          <xdr:nvSpPr>
            <xdr:cNvPr id="1180" name="Check Box 156" hidden="1">
              <a:extLst>
                <a:ext uri="{63B3BB69-23CF-44E3-9099-C40C66FF867C}">
                  <a14:compatExt spid="_x0000_s1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21</xdr:row>
          <xdr:rowOff>9525</xdr:rowOff>
        </xdr:from>
        <xdr:to>
          <xdr:col>12</xdr:col>
          <xdr:colOff>523875</xdr:colOff>
          <xdr:row>21</xdr:row>
          <xdr:rowOff>200025</xdr:rowOff>
        </xdr:to>
        <xdr:sp macro="" textlink="">
          <xdr:nvSpPr>
            <xdr:cNvPr id="1181" name="Check Box 157" hidden="1">
              <a:extLst>
                <a:ext uri="{63B3BB69-23CF-44E3-9099-C40C66FF867C}">
                  <a14:compatExt spid="_x0000_s1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21</xdr:row>
          <xdr:rowOff>0</xdr:rowOff>
        </xdr:from>
        <xdr:to>
          <xdr:col>13</xdr:col>
          <xdr:colOff>466725</xdr:colOff>
          <xdr:row>21</xdr:row>
          <xdr:rowOff>200025</xdr:rowOff>
        </xdr:to>
        <xdr:sp macro="" textlink="">
          <xdr:nvSpPr>
            <xdr:cNvPr id="1182" name="Check Box 158" hidden="1">
              <a:extLst>
                <a:ext uri="{63B3BB69-23CF-44E3-9099-C40C66FF867C}">
                  <a14:compatExt spid="_x0000_s1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22</xdr:row>
          <xdr:rowOff>9525</xdr:rowOff>
        </xdr:from>
        <xdr:to>
          <xdr:col>12</xdr:col>
          <xdr:colOff>523875</xdr:colOff>
          <xdr:row>22</xdr:row>
          <xdr:rowOff>200025</xdr:rowOff>
        </xdr:to>
        <xdr:sp macro="" textlink="">
          <xdr:nvSpPr>
            <xdr:cNvPr id="1183" name="Check Box 159" hidden="1">
              <a:extLst>
                <a:ext uri="{63B3BB69-23CF-44E3-9099-C40C66FF867C}">
                  <a14:compatExt spid="_x0000_s1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22</xdr:row>
          <xdr:rowOff>0</xdr:rowOff>
        </xdr:from>
        <xdr:to>
          <xdr:col>13</xdr:col>
          <xdr:colOff>466725</xdr:colOff>
          <xdr:row>22</xdr:row>
          <xdr:rowOff>200025</xdr:rowOff>
        </xdr:to>
        <xdr:sp macro="" textlink="">
          <xdr:nvSpPr>
            <xdr:cNvPr id="1184" name="Check Box 160" hidden="1">
              <a:extLst>
                <a:ext uri="{63B3BB69-23CF-44E3-9099-C40C66FF867C}">
                  <a14:compatExt spid="_x0000_s1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23</xdr:row>
          <xdr:rowOff>9525</xdr:rowOff>
        </xdr:from>
        <xdr:to>
          <xdr:col>12</xdr:col>
          <xdr:colOff>523875</xdr:colOff>
          <xdr:row>23</xdr:row>
          <xdr:rowOff>200025</xdr:rowOff>
        </xdr:to>
        <xdr:sp macro="" textlink="">
          <xdr:nvSpPr>
            <xdr:cNvPr id="1185" name="Check Box 161" hidden="1">
              <a:extLst>
                <a:ext uri="{63B3BB69-23CF-44E3-9099-C40C66FF867C}">
                  <a14:compatExt spid="_x0000_s1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23</xdr:row>
          <xdr:rowOff>0</xdr:rowOff>
        </xdr:from>
        <xdr:to>
          <xdr:col>13</xdr:col>
          <xdr:colOff>466725</xdr:colOff>
          <xdr:row>23</xdr:row>
          <xdr:rowOff>200025</xdr:rowOff>
        </xdr:to>
        <xdr:sp macro="" textlink="">
          <xdr:nvSpPr>
            <xdr:cNvPr id="1186" name="Check Box 162" hidden="1">
              <a:extLst>
                <a:ext uri="{63B3BB69-23CF-44E3-9099-C40C66FF867C}">
                  <a14:compatExt spid="_x0000_s1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24</xdr:row>
          <xdr:rowOff>9525</xdr:rowOff>
        </xdr:from>
        <xdr:to>
          <xdr:col>12</xdr:col>
          <xdr:colOff>523875</xdr:colOff>
          <xdr:row>24</xdr:row>
          <xdr:rowOff>200025</xdr:rowOff>
        </xdr:to>
        <xdr:sp macro="" textlink="">
          <xdr:nvSpPr>
            <xdr:cNvPr id="1187" name="Check Box 163" hidden="1">
              <a:extLst>
                <a:ext uri="{63B3BB69-23CF-44E3-9099-C40C66FF867C}">
                  <a14:compatExt spid="_x0000_s1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24</xdr:row>
          <xdr:rowOff>0</xdr:rowOff>
        </xdr:from>
        <xdr:to>
          <xdr:col>13</xdr:col>
          <xdr:colOff>466725</xdr:colOff>
          <xdr:row>24</xdr:row>
          <xdr:rowOff>200025</xdr:rowOff>
        </xdr:to>
        <xdr:sp macro="" textlink="">
          <xdr:nvSpPr>
            <xdr:cNvPr id="1188" name="Check Box 164" hidden="1">
              <a:extLst>
                <a:ext uri="{63B3BB69-23CF-44E3-9099-C40C66FF867C}">
                  <a14:compatExt spid="_x0000_s1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25</xdr:row>
          <xdr:rowOff>9525</xdr:rowOff>
        </xdr:from>
        <xdr:to>
          <xdr:col>12</xdr:col>
          <xdr:colOff>523875</xdr:colOff>
          <xdr:row>25</xdr:row>
          <xdr:rowOff>200025</xdr:rowOff>
        </xdr:to>
        <xdr:sp macro="" textlink="">
          <xdr:nvSpPr>
            <xdr:cNvPr id="1191" name="Check Box 167" hidden="1">
              <a:extLst>
                <a:ext uri="{63B3BB69-23CF-44E3-9099-C40C66FF867C}">
                  <a14:compatExt spid="_x0000_s1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25</xdr:row>
          <xdr:rowOff>0</xdr:rowOff>
        </xdr:from>
        <xdr:to>
          <xdr:col>13</xdr:col>
          <xdr:colOff>466725</xdr:colOff>
          <xdr:row>25</xdr:row>
          <xdr:rowOff>200025</xdr:rowOff>
        </xdr:to>
        <xdr:sp macro="" textlink="">
          <xdr:nvSpPr>
            <xdr:cNvPr id="1192" name="Check Box 168" hidden="1">
              <a:extLst>
                <a:ext uri="{63B3BB69-23CF-44E3-9099-C40C66FF867C}">
                  <a14:compatExt spid="_x0000_s1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26</xdr:row>
          <xdr:rowOff>9525</xdr:rowOff>
        </xdr:from>
        <xdr:to>
          <xdr:col>12</xdr:col>
          <xdr:colOff>523875</xdr:colOff>
          <xdr:row>26</xdr:row>
          <xdr:rowOff>200025</xdr:rowOff>
        </xdr:to>
        <xdr:sp macro="" textlink="">
          <xdr:nvSpPr>
            <xdr:cNvPr id="1196" name="Check Box 172" hidden="1">
              <a:extLst>
                <a:ext uri="{63B3BB69-23CF-44E3-9099-C40C66FF867C}">
                  <a14:compatExt spid="_x0000_s1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26</xdr:row>
          <xdr:rowOff>0</xdr:rowOff>
        </xdr:from>
        <xdr:to>
          <xdr:col>13</xdr:col>
          <xdr:colOff>466725</xdr:colOff>
          <xdr:row>26</xdr:row>
          <xdr:rowOff>200025</xdr:rowOff>
        </xdr:to>
        <xdr:sp macro="" textlink="">
          <xdr:nvSpPr>
            <xdr:cNvPr id="1197" name="Check Box 173" hidden="1">
              <a:extLst>
                <a:ext uri="{63B3BB69-23CF-44E3-9099-C40C66FF867C}">
                  <a14:compatExt spid="_x0000_s1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28</xdr:row>
          <xdr:rowOff>9525</xdr:rowOff>
        </xdr:from>
        <xdr:to>
          <xdr:col>12</xdr:col>
          <xdr:colOff>523875</xdr:colOff>
          <xdr:row>28</xdr:row>
          <xdr:rowOff>200025</xdr:rowOff>
        </xdr:to>
        <xdr:sp macro="" textlink="">
          <xdr:nvSpPr>
            <xdr:cNvPr id="1208" name="Check Box 184" hidden="1">
              <a:extLst>
                <a:ext uri="{63B3BB69-23CF-44E3-9099-C40C66FF867C}">
                  <a14:compatExt spid="_x0000_s1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28</xdr:row>
          <xdr:rowOff>0</xdr:rowOff>
        </xdr:from>
        <xdr:to>
          <xdr:col>13</xdr:col>
          <xdr:colOff>466725</xdr:colOff>
          <xdr:row>28</xdr:row>
          <xdr:rowOff>200025</xdr:rowOff>
        </xdr:to>
        <xdr:sp macro="" textlink="">
          <xdr:nvSpPr>
            <xdr:cNvPr id="1209" name="Check Box 185" hidden="1">
              <a:extLst>
                <a:ext uri="{63B3BB69-23CF-44E3-9099-C40C66FF867C}">
                  <a14:compatExt spid="_x0000_s1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8</xdr:row>
          <xdr:rowOff>9525</xdr:rowOff>
        </xdr:from>
        <xdr:to>
          <xdr:col>12</xdr:col>
          <xdr:colOff>523875</xdr:colOff>
          <xdr:row>8</xdr:row>
          <xdr:rowOff>200025</xdr:rowOff>
        </xdr:to>
        <xdr:sp macro="" textlink="">
          <xdr:nvSpPr>
            <xdr:cNvPr id="1210" name="Check Box 186" hidden="1">
              <a:extLst>
                <a:ext uri="{63B3BB69-23CF-44E3-9099-C40C66FF867C}">
                  <a14:compatExt spid="_x0000_s1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8</xdr:row>
          <xdr:rowOff>0</xdr:rowOff>
        </xdr:from>
        <xdr:to>
          <xdr:col>13</xdr:col>
          <xdr:colOff>466725</xdr:colOff>
          <xdr:row>8</xdr:row>
          <xdr:rowOff>200025</xdr:rowOff>
        </xdr:to>
        <xdr:sp macro="" textlink="">
          <xdr:nvSpPr>
            <xdr:cNvPr id="1211" name="Check Box 187" hidden="1">
              <a:extLst>
                <a:ext uri="{63B3BB69-23CF-44E3-9099-C40C66FF867C}">
                  <a14:compatExt spid="_x0000_s1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27</xdr:row>
          <xdr:rowOff>9525</xdr:rowOff>
        </xdr:from>
        <xdr:to>
          <xdr:col>12</xdr:col>
          <xdr:colOff>523875</xdr:colOff>
          <xdr:row>27</xdr:row>
          <xdr:rowOff>200025</xdr:rowOff>
        </xdr:to>
        <xdr:sp macro="" textlink="">
          <xdr:nvSpPr>
            <xdr:cNvPr id="1212" name="Check Box 188" hidden="1">
              <a:extLst>
                <a:ext uri="{63B3BB69-23CF-44E3-9099-C40C66FF867C}">
                  <a14:compatExt spid="_x0000_s12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27</xdr:row>
          <xdr:rowOff>0</xdr:rowOff>
        </xdr:from>
        <xdr:to>
          <xdr:col>13</xdr:col>
          <xdr:colOff>466725</xdr:colOff>
          <xdr:row>27</xdr:row>
          <xdr:rowOff>200025</xdr:rowOff>
        </xdr:to>
        <xdr:sp macro="" textlink="">
          <xdr:nvSpPr>
            <xdr:cNvPr id="1213" name="Check Box 189" hidden="1">
              <a:extLst>
                <a:ext uri="{63B3BB69-23CF-44E3-9099-C40C66FF867C}">
                  <a14:compatExt spid="_x0000_s12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29</xdr:row>
          <xdr:rowOff>9525</xdr:rowOff>
        </xdr:from>
        <xdr:to>
          <xdr:col>12</xdr:col>
          <xdr:colOff>523875</xdr:colOff>
          <xdr:row>29</xdr:row>
          <xdr:rowOff>200025</xdr:rowOff>
        </xdr:to>
        <xdr:sp macro="" textlink="">
          <xdr:nvSpPr>
            <xdr:cNvPr id="1219" name="Check Box 195" hidden="1">
              <a:extLst>
                <a:ext uri="{63B3BB69-23CF-44E3-9099-C40C66FF867C}">
                  <a14:compatExt spid="_x0000_s1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29</xdr:row>
          <xdr:rowOff>0</xdr:rowOff>
        </xdr:from>
        <xdr:to>
          <xdr:col>13</xdr:col>
          <xdr:colOff>466725</xdr:colOff>
          <xdr:row>29</xdr:row>
          <xdr:rowOff>200025</xdr:rowOff>
        </xdr:to>
        <xdr:sp macro="" textlink="">
          <xdr:nvSpPr>
            <xdr:cNvPr id="1220" name="Check Box 196" hidden="1">
              <a:extLst>
                <a:ext uri="{63B3BB69-23CF-44E3-9099-C40C66FF867C}">
                  <a14:compatExt spid="_x0000_s1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xdr:row>
          <xdr:rowOff>200025</xdr:rowOff>
        </xdr:from>
        <xdr:to>
          <xdr:col>7</xdr:col>
          <xdr:colOff>352425</xdr:colOff>
          <xdr:row>4</xdr:row>
          <xdr:rowOff>0</xdr:rowOff>
        </xdr:to>
        <xdr:sp macro="" textlink="">
          <xdr:nvSpPr>
            <xdr:cNvPr id="1300" name="Check Box 276" hidden="1">
              <a:extLst>
                <a:ext uri="{63B3BB69-23CF-44E3-9099-C40C66FF867C}">
                  <a14:compatExt spid="_x0000_s1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xdr:row>
          <xdr:rowOff>200025</xdr:rowOff>
        </xdr:from>
        <xdr:to>
          <xdr:col>7</xdr:col>
          <xdr:colOff>352425</xdr:colOff>
          <xdr:row>5</xdr:row>
          <xdr:rowOff>0</xdr:rowOff>
        </xdr:to>
        <xdr:sp macro="" textlink="">
          <xdr:nvSpPr>
            <xdr:cNvPr id="1301" name="Check Box 277" hidden="1">
              <a:extLst>
                <a:ext uri="{63B3BB69-23CF-44E3-9099-C40C66FF867C}">
                  <a14:compatExt spid="_x0000_s1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xdr:row>
          <xdr:rowOff>200025</xdr:rowOff>
        </xdr:from>
        <xdr:to>
          <xdr:col>7</xdr:col>
          <xdr:colOff>352425</xdr:colOff>
          <xdr:row>6</xdr:row>
          <xdr:rowOff>0</xdr:rowOff>
        </xdr:to>
        <xdr:sp macro="" textlink="">
          <xdr:nvSpPr>
            <xdr:cNvPr id="1302" name="Check Box 278" hidden="1">
              <a:extLst>
                <a:ext uri="{63B3BB69-23CF-44E3-9099-C40C66FF867C}">
                  <a14:compatExt spid="_x0000_s1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xdr:row>
          <xdr:rowOff>200025</xdr:rowOff>
        </xdr:from>
        <xdr:to>
          <xdr:col>7</xdr:col>
          <xdr:colOff>352425</xdr:colOff>
          <xdr:row>6</xdr:row>
          <xdr:rowOff>0</xdr:rowOff>
        </xdr:to>
        <xdr:sp macro="" textlink="">
          <xdr:nvSpPr>
            <xdr:cNvPr id="1303" name="Check Box 279" hidden="1">
              <a:extLst>
                <a:ext uri="{63B3BB69-23CF-44E3-9099-C40C66FF867C}">
                  <a14:compatExt spid="_x0000_s1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5</xdr:row>
          <xdr:rowOff>200025</xdr:rowOff>
        </xdr:from>
        <xdr:to>
          <xdr:col>7</xdr:col>
          <xdr:colOff>352425</xdr:colOff>
          <xdr:row>7</xdr:row>
          <xdr:rowOff>0</xdr:rowOff>
        </xdr:to>
        <xdr:sp macro="" textlink="">
          <xdr:nvSpPr>
            <xdr:cNvPr id="1304" name="Check Box 280" hidden="1">
              <a:extLst>
                <a:ext uri="{63B3BB69-23CF-44E3-9099-C40C66FF867C}">
                  <a14:compatExt spid="_x0000_s1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5</xdr:row>
          <xdr:rowOff>200025</xdr:rowOff>
        </xdr:from>
        <xdr:to>
          <xdr:col>7</xdr:col>
          <xdr:colOff>352425</xdr:colOff>
          <xdr:row>7</xdr:row>
          <xdr:rowOff>0</xdr:rowOff>
        </xdr:to>
        <xdr:sp macro="" textlink="">
          <xdr:nvSpPr>
            <xdr:cNvPr id="1305" name="Check Box 281" hidden="1">
              <a:extLst>
                <a:ext uri="{63B3BB69-23CF-44E3-9099-C40C66FF867C}">
                  <a14:compatExt spid="_x0000_s1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6</xdr:row>
          <xdr:rowOff>200025</xdr:rowOff>
        </xdr:from>
        <xdr:to>
          <xdr:col>7</xdr:col>
          <xdr:colOff>352425</xdr:colOff>
          <xdr:row>8</xdr:row>
          <xdr:rowOff>0</xdr:rowOff>
        </xdr:to>
        <xdr:sp macro="" textlink="">
          <xdr:nvSpPr>
            <xdr:cNvPr id="1306" name="Check Box 282" hidden="1">
              <a:extLst>
                <a:ext uri="{63B3BB69-23CF-44E3-9099-C40C66FF867C}">
                  <a14:compatExt spid="_x0000_s1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6</xdr:row>
          <xdr:rowOff>200025</xdr:rowOff>
        </xdr:from>
        <xdr:to>
          <xdr:col>7</xdr:col>
          <xdr:colOff>352425</xdr:colOff>
          <xdr:row>8</xdr:row>
          <xdr:rowOff>0</xdr:rowOff>
        </xdr:to>
        <xdr:sp macro="" textlink="">
          <xdr:nvSpPr>
            <xdr:cNvPr id="1307" name="Check Box 283" hidden="1">
              <a:extLst>
                <a:ext uri="{63B3BB69-23CF-44E3-9099-C40C66FF867C}">
                  <a14:compatExt spid="_x0000_s1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7</xdr:row>
          <xdr:rowOff>200025</xdr:rowOff>
        </xdr:from>
        <xdr:to>
          <xdr:col>7</xdr:col>
          <xdr:colOff>352425</xdr:colOff>
          <xdr:row>9</xdr:row>
          <xdr:rowOff>0</xdr:rowOff>
        </xdr:to>
        <xdr:sp macro="" textlink="">
          <xdr:nvSpPr>
            <xdr:cNvPr id="1308" name="Check Box 284" hidden="1">
              <a:extLst>
                <a:ext uri="{63B3BB69-23CF-44E3-9099-C40C66FF867C}">
                  <a14:compatExt spid="_x0000_s1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7</xdr:row>
          <xdr:rowOff>200025</xdr:rowOff>
        </xdr:from>
        <xdr:to>
          <xdr:col>7</xdr:col>
          <xdr:colOff>352425</xdr:colOff>
          <xdr:row>9</xdr:row>
          <xdr:rowOff>0</xdr:rowOff>
        </xdr:to>
        <xdr:sp macro="" textlink="">
          <xdr:nvSpPr>
            <xdr:cNvPr id="1309" name="Check Box 285" hidden="1">
              <a:extLst>
                <a:ext uri="{63B3BB69-23CF-44E3-9099-C40C66FF867C}">
                  <a14:compatExt spid="_x0000_s1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8</xdr:row>
          <xdr:rowOff>200025</xdr:rowOff>
        </xdr:from>
        <xdr:to>
          <xdr:col>7</xdr:col>
          <xdr:colOff>352425</xdr:colOff>
          <xdr:row>10</xdr:row>
          <xdr:rowOff>19050</xdr:rowOff>
        </xdr:to>
        <xdr:sp macro="" textlink="">
          <xdr:nvSpPr>
            <xdr:cNvPr id="1310" name="Check Box 286" hidden="1">
              <a:extLst>
                <a:ext uri="{63B3BB69-23CF-44E3-9099-C40C66FF867C}">
                  <a14:compatExt spid="_x0000_s1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8</xdr:row>
          <xdr:rowOff>200025</xdr:rowOff>
        </xdr:from>
        <xdr:to>
          <xdr:col>7</xdr:col>
          <xdr:colOff>352425</xdr:colOff>
          <xdr:row>10</xdr:row>
          <xdr:rowOff>19050</xdr:rowOff>
        </xdr:to>
        <xdr:sp macro="" textlink="">
          <xdr:nvSpPr>
            <xdr:cNvPr id="1311" name="Check Box 287" hidden="1">
              <a:extLst>
                <a:ext uri="{63B3BB69-23CF-44E3-9099-C40C66FF867C}">
                  <a14:compatExt spid="_x0000_s1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9</xdr:row>
          <xdr:rowOff>200025</xdr:rowOff>
        </xdr:from>
        <xdr:to>
          <xdr:col>7</xdr:col>
          <xdr:colOff>352425</xdr:colOff>
          <xdr:row>11</xdr:row>
          <xdr:rowOff>9525</xdr:rowOff>
        </xdr:to>
        <xdr:sp macro="" textlink="">
          <xdr:nvSpPr>
            <xdr:cNvPr id="1312" name="Check Box 288" hidden="1">
              <a:extLst>
                <a:ext uri="{63B3BB69-23CF-44E3-9099-C40C66FF867C}">
                  <a14:compatExt spid="_x0000_s1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9</xdr:row>
          <xdr:rowOff>200025</xdr:rowOff>
        </xdr:from>
        <xdr:to>
          <xdr:col>7</xdr:col>
          <xdr:colOff>352425</xdr:colOff>
          <xdr:row>11</xdr:row>
          <xdr:rowOff>9525</xdr:rowOff>
        </xdr:to>
        <xdr:sp macro="" textlink="">
          <xdr:nvSpPr>
            <xdr:cNvPr id="1313" name="Check Box 289" hidden="1">
              <a:extLst>
                <a:ext uri="{63B3BB69-23CF-44E3-9099-C40C66FF867C}">
                  <a14:compatExt spid="_x0000_s1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10</xdr:row>
          <xdr:rowOff>200025</xdr:rowOff>
        </xdr:from>
        <xdr:to>
          <xdr:col>7</xdr:col>
          <xdr:colOff>352425</xdr:colOff>
          <xdr:row>12</xdr:row>
          <xdr:rowOff>0</xdr:rowOff>
        </xdr:to>
        <xdr:sp macro="" textlink="">
          <xdr:nvSpPr>
            <xdr:cNvPr id="1314" name="Check Box 290" hidden="1">
              <a:extLst>
                <a:ext uri="{63B3BB69-23CF-44E3-9099-C40C66FF867C}">
                  <a14:compatExt spid="_x0000_s1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10</xdr:row>
          <xdr:rowOff>200025</xdr:rowOff>
        </xdr:from>
        <xdr:to>
          <xdr:col>7</xdr:col>
          <xdr:colOff>352425</xdr:colOff>
          <xdr:row>12</xdr:row>
          <xdr:rowOff>0</xdr:rowOff>
        </xdr:to>
        <xdr:sp macro="" textlink="">
          <xdr:nvSpPr>
            <xdr:cNvPr id="1315" name="Check Box 291" hidden="1">
              <a:extLst>
                <a:ext uri="{63B3BB69-23CF-44E3-9099-C40C66FF867C}">
                  <a14:compatExt spid="_x0000_s1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11</xdr:row>
          <xdr:rowOff>200025</xdr:rowOff>
        </xdr:from>
        <xdr:to>
          <xdr:col>7</xdr:col>
          <xdr:colOff>352425</xdr:colOff>
          <xdr:row>13</xdr:row>
          <xdr:rowOff>0</xdr:rowOff>
        </xdr:to>
        <xdr:sp macro="" textlink="">
          <xdr:nvSpPr>
            <xdr:cNvPr id="1316" name="Check Box 292" hidden="1">
              <a:extLst>
                <a:ext uri="{63B3BB69-23CF-44E3-9099-C40C66FF867C}">
                  <a14:compatExt spid="_x0000_s1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11</xdr:row>
          <xdr:rowOff>200025</xdr:rowOff>
        </xdr:from>
        <xdr:to>
          <xdr:col>7</xdr:col>
          <xdr:colOff>352425</xdr:colOff>
          <xdr:row>13</xdr:row>
          <xdr:rowOff>0</xdr:rowOff>
        </xdr:to>
        <xdr:sp macro="" textlink="">
          <xdr:nvSpPr>
            <xdr:cNvPr id="1317" name="Check Box 293" hidden="1">
              <a:extLst>
                <a:ext uri="{63B3BB69-23CF-44E3-9099-C40C66FF867C}">
                  <a14:compatExt spid="_x0000_s1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12</xdr:row>
          <xdr:rowOff>200025</xdr:rowOff>
        </xdr:from>
        <xdr:to>
          <xdr:col>7</xdr:col>
          <xdr:colOff>352425</xdr:colOff>
          <xdr:row>14</xdr:row>
          <xdr:rowOff>0</xdr:rowOff>
        </xdr:to>
        <xdr:sp macro="" textlink="">
          <xdr:nvSpPr>
            <xdr:cNvPr id="1318" name="Check Box 294" hidden="1">
              <a:extLst>
                <a:ext uri="{63B3BB69-23CF-44E3-9099-C40C66FF867C}">
                  <a14:compatExt spid="_x0000_s1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12</xdr:row>
          <xdr:rowOff>200025</xdr:rowOff>
        </xdr:from>
        <xdr:to>
          <xdr:col>7</xdr:col>
          <xdr:colOff>352425</xdr:colOff>
          <xdr:row>14</xdr:row>
          <xdr:rowOff>0</xdr:rowOff>
        </xdr:to>
        <xdr:sp macro="" textlink="">
          <xdr:nvSpPr>
            <xdr:cNvPr id="1319" name="Check Box 295" hidden="1">
              <a:extLst>
                <a:ext uri="{63B3BB69-23CF-44E3-9099-C40C66FF867C}">
                  <a14:compatExt spid="_x0000_s1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13</xdr:row>
          <xdr:rowOff>200025</xdr:rowOff>
        </xdr:from>
        <xdr:to>
          <xdr:col>7</xdr:col>
          <xdr:colOff>352425</xdr:colOff>
          <xdr:row>15</xdr:row>
          <xdr:rowOff>0</xdr:rowOff>
        </xdr:to>
        <xdr:sp macro="" textlink="">
          <xdr:nvSpPr>
            <xdr:cNvPr id="1320" name="Check Box 296" hidden="1">
              <a:extLst>
                <a:ext uri="{63B3BB69-23CF-44E3-9099-C40C66FF867C}">
                  <a14:compatExt spid="_x0000_s1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13</xdr:row>
          <xdr:rowOff>200025</xdr:rowOff>
        </xdr:from>
        <xdr:to>
          <xdr:col>7</xdr:col>
          <xdr:colOff>352425</xdr:colOff>
          <xdr:row>15</xdr:row>
          <xdr:rowOff>0</xdr:rowOff>
        </xdr:to>
        <xdr:sp macro="" textlink="">
          <xdr:nvSpPr>
            <xdr:cNvPr id="1321" name="Check Box 297" hidden="1">
              <a:extLst>
                <a:ext uri="{63B3BB69-23CF-44E3-9099-C40C66FF867C}">
                  <a14:compatExt spid="_x0000_s1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14</xdr:row>
          <xdr:rowOff>200025</xdr:rowOff>
        </xdr:from>
        <xdr:to>
          <xdr:col>7</xdr:col>
          <xdr:colOff>352425</xdr:colOff>
          <xdr:row>16</xdr:row>
          <xdr:rowOff>0</xdr:rowOff>
        </xdr:to>
        <xdr:sp macro="" textlink="">
          <xdr:nvSpPr>
            <xdr:cNvPr id="1322" name="Check Box 298" hidden="1">
              <a:extLst>
                <a:ext uri="{63B3BB69-23CF-44E3-9099-C40C66FF867C}">
                  <a14:compatExt spid="_x0000_s1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14</xdr:row>
          <xdr:rowOff>200025</xdr:rowOff>
        </xdr:from>
        <xdr:to>
          <xdr:col>7</xdr:col>
          <xdr:colOff>352425</xdr:colOff>
          <xdr:row>16</xdr:row>
          <xdr:rowOff>0</xdr:rowOff>
        </xdr:to>
        <xdr:sp macro="" textlink="">
          <xdr:nvSpPr>
            <xdr:cNvPr id="1323" name="Check Box 299" hidden="1">
              <a:extLst>
                <a:ext uri="{63B3BB69-23CF-44E3-9099-C40C66FF867C}">
                  <a14:compatExt spid="_x0000_s1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15</xdr:row>
          <xdr:rowOff>200025</xdr:rowOff>
        </xdr:from>
        <xdr:to>
          <xdr:col>7</xdr:col>
          <xdr:colOff>352425</xdr:colOff>
          <xdr:row>17</xdr:row>
          <xdr:rowOff>0</xdr:rowOff>
        </xdr:to>
        <xdr:sp macro="" textlink="">
          <xdr:nvSpPr>
            <xdr:cNvPr id="1324" name="Check Box 300" hidden="1">
              <a:extLst>
                <a:ext uri="{63B3BB69-23CF-44E3-9099-C40C66FF867C}">
                  <a14:compatExt spid="_x0000_s1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15</xdr:row>
          <xdr:rowOff>200025</xdr:rowOff>
        </xdr:from>
        <xdr:to>
          <xdr:col>7</xdr:col>
          <xdr:colOff>352425</xdr:colOff>
          <xdr:row>17</xdr:row>
          <xdr:rowOff>0</xdr:rowOff>
        </xdr:to>
        <xdr:sp macro="" textlink="">
          <xdr:nvSpPr>
            <xdr:cNvPr id="1325" name="Check Box 301" hidden="1">
              <a:extLst>
                <a:ext uri="{63B3BB69-23CF-44E3-9099-C40C66FF867C}">
                  <a14:compatExt spid="_x0000_s1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16</xdr:row>
          <xdr:rowOff>200025</xdr:rowOff>
        </xdr:from>
        <xdr:to>
          <xdr:col>7</xdr:col>
          <xdr:colOff>352425</xdr:colOff>
          <xdr:row>18</xdr:row>
          <xdr:rowOff>0</xdr:rowOff>
        </xdr:to>
        <xdr:sp macro="" textlink="">
          <xdr:nvSpPr>
            <xdr:cNvPr id="1326" name="Check Box 302" hidden="1">
              <a:extLst>
                <a:ext uri="{63B3BB69-23CF-44E3-9099-C40C66FF867C}">
                  <a14:compatExt spid="_x0000_s1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16</xdr:row>
          <xdr:rowOff>200025</xdr:rowOff>
        </xdr:from>
        <xdr:to>
          <xdr:col>7</xdr:col>
          <xdr:colOff>352425</xdr:colOff>
          <xdr:row>18</xdr:row>
          <xdr:rowOff>0</xdr:rowOff>
        </xdr:to>
        <xdr:sp macro="" textlink="">
          <xdr:nvSpPr>
            <xdr:cNvPr id="1327" name="Check Box 303" hidden="1">
              <a:extLst>
                <a:ext uri="{63B3BB69-23CF-44E3-9099-C40C66FF867C}">
                  <a14:compatExt spid="_x0000_s1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17</xdr:row>
          <xdr:rowOff>200025</xdr:rowOff>
        </xdr:from>
        <xdr:to>
          <xdr:col>7</xdr:col>
          <xdr:colOff>352425</xdr:colOff>
          <xdr:row>19</xdr:row>
          <xdr:rowOff>0</xdr:rowOff>
        </xdr:to>
        <xdr:sp macro="" textlink="">
          <xdr:nvSpPr>
            <xdr:cNvPr id="1328" name="Check Box 304" hidden="1">
              <a:extLst>
                <a:ext uri="{63B3BB69-23CF-44E3-9099-C40C66FF867C}">
                  <a14:compatExt spid="_x0000_s1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17</xdr:row>
          <xdr:rowOff>200025</xdr:rowOff>
        </xdr:from>
        <xdr:to>
          <xdr:col>7</xdr:col>
          <xdr:colOff>352425</xdr:colOff>
          <xdr:row>19</xdr:row>
          <xdr:rowOff>0</xdr:rowOff>
        </xdr:to>
        <xdr:sp macro="" textlink="">
          <xdr:nvSpPr>
            <xdr:cNvPr id="1329" name="Check Box 305" hidden="1">
              <a:extLst>
                <a:ext uri="{63B3BB69-23CF-44E3-9099-C40C66FF867C}">
                  <a14:compatExt spid="_x0000_s1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18</xdr:row>
          <xdr:rowOff>200025</xdr:rowOff>
        </xdr:from>
        <xdr:to>
          <xdr:col>7</xdr:col>
          <xdr:colOff>352425</xdr:colOff>
          <xdr:row>20</xdr:row>
          <xdr:rowOff>0</xdr:rowOff>
        </xdr:to>
        <xdr:sp macro="" textlink="">
          <xdr:nvSpPr>
            <xdr:cNvPr id="1330" name="Check Box 306" hidden="1">
              <a:extLst>
                <a:ext uri="{63B3BB69-23CF-44E3-9099-C40C66FF867C}">
                  <a14:compatExt spid="_x0000_s1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18</xdr:row>
          <xdr:rowOff>200025</xdr:rowOff>
        </xdr:from>
        <xdr:to>
          <xdr:col>7</xdr:col>
          <xdr:colOff>352425</xdr:colOff>
          <xdr:row>20</xdr:row>
          <xdr:rowOff>0</xdr:rowOff>
        </xdr:to>
        <xdr:sp macro="" textlink="">
          <xdr:nvSpPr>
            <xdr:cNvPr id="1331" name="Check Box 307" hidden="1">
              <a:extLst>
                <a:ext uri="{63B3BB69-23CF-44E3-9099-C40C66FF867C}">
                  <a14:compatExt spid="_x0000_s1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19</xdr:row>
          <xdr:rowOff>200025</xdr:rowOff>
        </xdr:from>
        <xdr:to>
          <xdr:col>7</xdr:col>
          <xdr:colOff>352425</xdr:colOff>
          <xdr:row>21</xdr:row>
          <xdr:rowOff>0</xdr:rowOff>
        </xdr:to>
        <xdr:sp macro="" textlink="">
          <xdr:nvSpPr>
            <xdr:cNvPr id="1332" name="Check Box 308" hidden="1">
              <a:extLst>
                <a:ext uri="{63B3BB69-23CF-44E3-9099-C40C66FF867C}">
                  <a14:compatExt spid="_x0000_s1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19</xdr:row>
          <xdr:rowOff>200025</xdr:rowOff>
        </xdr:from>
        <xdr:to>
          <xdr:col>7</xdr:col>
          <xdr:colOff>352425</xdr:colOff>
          <xdr:row>21</xdr:row>
          <xdr:rowOff>0</xdr:rowOff>
        </xdr:to>
        <xdr:sp macro="" textlink="">
          <xdr:nvSpPr>
            <xdr:cNvPr id="1333" name="Check Box 309" hidden="1">
              <a:extLst>
                <a:ext uri="{63B3BB69-23CF-44E3-9099-C40C66FF867C}">
                  <a14:compatExt spid="_x0000_s1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20</xdr:row>
          <xdr:rowOff>200025</xdr:rowOff>
        </xdr:from>
        <xdr:to>
          <xdr:col>7</xdr:col>
          <xdr:colOff>352425</xdr:colOff>
          <xdr:row>22</xdr:row>
          <xdr:rowOff>0</xdr:rowOff>
        </xdr:to>
        <xdr:sp macro="" textlink="">
          <xdr:nvSpPr>
            <xdr:cNvPr id="1334" name="Check Box 310" hidden="1">
              <a:extLst>
                <a:ext uri="{63B3BB69-23CF-44E3-9099-C40C66FF867C}">
                  <a14:compatExt spid="_x0000_s1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20</xdr:row>
          <xdr:rowOff>200025</xdr:rowOff>
        </xdr:from>
        <xdr:to>
          <xdr:col>7</xdr:col>
          <xdr:colOff>352425</xdr:colOff>
          <xdr:row>22</xdr:row>
          <xdr:rowOff>0</xdr:rowOff>
        </xdr:to>
        <xdr:sp macro="" textlink="">
          <xdr:nvSpPr>
            <xdr:cNvPr id="1335" name="Check Box 311" hidden="1">
              <a:extLst>
                <a:ext uri="{63B3BB69-23CF-44E3-9099-C40C66FF867C}">
                  <a14:compatExt spid="_x0000_s1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21</xdr:row>
          <xdr:rowOff>200025</xdr:rowOff>
        </xdr:from>
        <xdr:to>
          <xdr:col>7</xdr:col>
          <xdr:colOff>352425</xdr:colOff>
          <xdr:row>23</xdr:row>
          <xdr:rowOff>0</xdr:rowOff>
        </xdr:to>
        <xdr:sp macro="" textlink="">
          <xdr:nvSpPr>
            <xdr:cNvPr id="1336" name="Check Box 312" hidden="1">
              <a:extLst>
                <a:ext uri="{63B3BB69-23CF-44E3-9099-C40C66FF867C}">
                  <a14:compatExt spid="_x0000_s1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21</xdr:row>
          <xdr:rowOff>200025</xdr:rowOff>
        </xdr:from>
        <xdr:to>
          <xdr:col>7</xdr:col>
          <xdr:colOff>352425</xdr:colOff>
          <xdr:row>23</xdr:row>
          <xdr:rowOff>0</xdr:rowOff>
        </xdr:to>
        <xdr:sp macro="" textlink="">
          <xdr:nvSpPr>
            <xdr:cNvPr id="1337" name="Check Box 313" hidden="1">
              <a:extLst>
                <a:ext uri="{63B3BB69-23CF-44E3-9099-C40C66FF867C}">
                  <a14:compatExt spid="_x0000_s1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22</xdr:row>
          <xdr:rowOff>200025</xdr:rowOff>
        </xdr:from>
        <xdr:to>
          <xdr:col>7</xdr:col>
          <xdr:colOff>352425</xdr:colOff>
          <xdr:row>24</xdr:row>
          <xdr:rowOff>0</xdr:rowOff>
        </xdr:to>
        <xdr:sp macro="" textlink="">
          <xdr:nvSpPr>
            <xdr:cNvPr id="1338" name="Check Box 314" hidden="1">
              <a:extLst>
                <a:ext uri="{63B3BB69-23CF-44E3-9099-C40C66FF867C}">
                  <a14:compatExt spid="_x0000_s1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22</xdr:row>
          <xdr:rowOff>200025</xdr:rowOff>
        </xdr:from>
        <xdr:to>
          <xdr:col>7</xdr:col>
          <xdr:colOff>352425</xdr:colOff>
          <xdr:row>24</xdr:row>
          <xdr:rowOff>0</xdr:rowOff>
        </xdr:to>
        <xdr:sp macro="" textlink="">
          <xdr:nvSpPr>
            <xdr:cNvPr id="1339" name="Check Box 315" hidden="1">
              <a:extLst>
                <a:ext uri="{63B3BB69-23CF-44E3-9099-C40C66FF867C}">
                  <a14:compatExt spid="_x0000_s1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23</xdr:row>
          <xdr:rowOff>200025</xdr:rowOff>
        </xdr:from>
        <xdr:to>
          <xdr:col>7</xdr:col>
          <xdr:colOff>352425</xdr:colOff>
          <xdr:row>25</xdr:row>
          <xdr:rowOff>0</xdr:rowOff>
        </xdr:to>
        <xdr:sp macro="" textlink="">
          <xdr:nvSpPr>
            <xdr:cNvPr id="1340" name="Check Box 316" hidden="1">
              <a:extLst>
                <a:ext uri="{63B3BB69-23CF-44E3-9099-C40C66FF867C}">
                  <a14:compatExt spid="_x0000_s1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23</xdr:row>
          <xdr:rowOff>200025</xdr:rowOff>
        </xdr:from>
        <xdr:to>
          <xdr:col>7</xdr:col>
          <xdr:colOff>352425</xdr:colOff>
          <xdr:row>25</xdr:row>
          <xdr:rowOff>0</xdr:rowOff>
        </xdr:to>
        <xdr:sp macro="" textlink="">
          <xdr:nvSpPr>
            <xdr:cNvPr id="1341" name="Check Box 317" hidden="1">
              <a:extLst>
                <a:ext uri="{63B3BB69-23CF-44E3-9099-C40C66FF867C}">
                  <a14:compatExt spid="_x0000_s1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24</xdr:row>
          <xdr:rowOff>200025</xdr:rowOff>
        </xdr:from>
        <xdr:to>
          <xdr:col>7</xdr:col>
          <xdr:colOff>352425</xdr:colOff>
          <xdr:row>26</xdr:row>
          <xdr:rowOff>0</xdr:rowOff>
        </xdr:to>
        <xdr:sp macro="" textlink="">
          <xdr:nvSpPr>
            <xdr:cNvPr id="1342" name="Check Box 318" hidden="1">
              <a:extLst>
                <a:ext uri="{63B3BB69-23CF-44E3-9099-C40C66FF867C}">
                  <a14:compatExt spid="_x0000_s1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24</xdr:row>
          <xdr:rowOff>200025</xdr:rowOff>
        </xdr:from>
        <xdr:to>
          <xdr:col>7</xdr:col>
          <xdr:colOff>352425</xdr:colOff>
          <xdr:row>26</xdr:row>
          <xdr:rowOff>0</xdr:rowOff>
        </xdr:to>
        <xdr:sp macro="" textlink="">
          <xdr:nvSpPr>
            <xdr:cNvPr id="1343" name="Check Box 319" hidden="1">
              <a:extLst>
                <a:ext uri="{63B3BB69-23CF-44E3-9099-C40C66FF867C}">
                  <a14:compatExt spid="_x0000_s1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25</xdr:row>
          <xdr:rowOff>200025</xdr:rowOff>
        </xdr:from>
        <xdr:to>
          <xdr:col>7</xdr:col>
          <xdr:colOff>352425</xdr:colOff>
          <xdr:row>27</xdr:row>
          <xdr:rowOff>0</xdr:rowOff>
        </xdr:to>
        <xdr:sp macro="" textlink="">
          <xdr:nvSpPr>
            <xdr:cNvPr id="1344" name="Check Box 320" hidden="1">
              <a:extLst>
                <a:ext uri="{63B3BB69-23CF-44E3-9099-C40C66FF867C}">
                  <a14:compatExt spid="_x0000_s1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25</xdr:row>
          <xdr:rowOff>200025</xdr:rowOff>
        </xdr:from>
        <xdr:to>
          <xdr:col>7</xdr:col>
          <xdr:colOff>352425</xdr:colOff>
          <xdr:row>27</xdr:row>
          <xdr:rowOff>0</xdr:rowOff>
        </xdr:to>
        <xdr:sp macro="" textlink="">
          <xdr:nvSpPr>
            <xdr:cNvPr id="1345" name="Check Box 321" hidden="1">
              <a:extLst>
                <a:ext uri="{63B3BB69-23CF-44E3-9099-C40C66FF867C}">
                  <a14:compatExt spid="_x0000_s1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26</xdr:row>
          <xdr:rowOff>200025</xdr:rowOff>
        </xdr:from>
        <xdr:to>
          <xdr:col>7</xdr:col>
          <xdr:colOff>352425</xdr:colOff>
          <xdr:row>28</xdr:row>
          <xdr:rowOff>0</xdr:rowOff>
        </xdr:to>
        <xdr:sp macro="" textlink="">
          <xdr:nvSpPr>
            <xdr:cNvPr id="1346" name="Check Box 322" hidden="1">
              <a:extLst>
                <a:ext uri="{63B3BB69-23CF-44E3-9099-C40C66FF867C}">
                  <a14:compatExt spid="_x0000_s1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26</xdr:row>
          <xdr:rowOff>200025</xdr:rowOff>
        </xdr:from>
        <xdr:to>
          <xdr:col>7</xdr:col>
          <xdr:colOff>352425</xdr:colOff>
          <xdr:row>28</xdr:row>
          <xdr:rowOff>0</xdr:rowOff>
        </xdr:to>
        <xdr:sp macro="" textlink="">
          <xdr:nvSpPr>
            <xdr:cNvPr id="1347" name="Check Box 323" hidden="1">
              <a:extLst>
                <a:ext uri="{63B3BB69-23CF-44E3-9099-C40C66FF867C}">
                  <a14:compatExt spid="_x0000_s1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27</xdr:row>
          <xdr:rowOff>200025</xdr:rowOff>
        </xdr:from>
        <xdr:to>
          <xdr:col>7</xdr:col>
          <xdr:colOff>352425</xdr:colOff>
          <xdr:row>29</xdr:row>
          <xdr:rowOff>0</xdr:rowOff>
        </xdr:to>
        <xdr:sp macro="" textlink="">
          <xdr:nvSpPr>
            <xdr:cNvPr id="1348" name="Check Box 324" hidden="1">
              <a:extLst>
                <a:ext uri="{63B3BB69-23CF-44E3-9099-C40C66FF867C}">
                  <a14:compatExt spid="_x0000_s1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27</xdr:row>
          <xdr:rowOff>200025</xdr:rowOff>
        </xdr:from>
        <xdr:to>
          <xdr:col>7</xdr:col>
          <xdr:colOff>352425</xdr:colOff>
          <xdr:row>29</xdr:row>
          <xdr:rowOff>0</xdr:rowOff>
        </xdr:to>
        <xdr:sp macro="" textlink="">
          <xdr:nvSpPr>
            <xdr:cNvPr id="1349" name="Check Box 325" hidden="1">
              <a:extLst>
                <a:ext uri="{63B3BB69-23CF-44E3-9099-C40C66FF867C}">
                  <a14:compatExt spid="_x0000_s1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28</xdr:row>
          <xdr:rowOff>200025</xdr:rowOff>
        </xdr:from>
        <xdr:to>
          <xdr:col>7</xdr:col>
          <xdr:colOff>352425</xdr:colOff>
          <xdr:row>30</xdr:row>
          <xdr:rowOff>0</xdr:rowOff>
        </xdr:to>
        <xdr:sp macro="" textlink="">
          <xdr:nvSpPr>
            <xdr:cNvPr id="1350" name="Check Box 326" hidden="1">
              <a:extLst>
                <a:ext uri="{63B3BB69-23CF-44E3-9099-C40C66FF867C}">
                  <a14:compatExt spid="_x0000_s1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28</xdr:row>
          <xdr:rowOff>200025</xdr:rowOff>
        </xdr:from>
        <xdr:to>
          <xdr:col>7</xdr:col>
          <xdr:colOff>352425</xdr:colOff>
          <xdr:row>30</xdr:row>
          <xdr:rowOff>0</xdr:rowOff>
        </xdr:to>
        <xdr:sp macro="" textlink="">
          <xdr:nvSpPr>
            <xdr:cNvPr id="1351" name="Check Box 327" hidden="1">
              <a:extLst>
                <a:ext uri="{63B3BB69-23CF-44E3-9099-C40C66FF867C}">
                  <a14:compatExt spid="_x0000_s1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29</xdr:row>
          <xdr:rowOff>200025</xdr:rowOff>
        </xdr:from>
        <xdr:to>
          <xdr:col>7</xdr:col>
          <xdr:colOff>352425</xdr:colOff>
          <xdr:row>31</xdr:row>
          <xdr:rowOff>0</xdr:rowOff>
        </xdr:to>
        <xdr:sp macro="" textlink="">
          <xdr:nvSpPr>
            <xdr:cNvPr id="1353" name="Check Box 329" hidden="1">
              <a:extLst>
                <a:ext uri="{63B3BB69-23CF-44E3-9099-C40C66FF867C}">
                  <a14:compatExt spid="_x0000_s1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29</xdr:row>
          <xdr:rowOff>200025</xdr:rowOff>
        </xdr:from>
        <xdr:to>
          <xdr:col>7</xdr:col>
          <xdr:colOff>352425</xdr:colOff>
          <xdr:row>31</xdr:row>
          <xdr:rowOff>0</xdr:rowOff>
        </xdr:to>
        <xdr:sp macro="" textlink="">
          <xdr:nvSpPr>
            <xdr:cNvPr id="1354" name="Check Box 330" hidden="1">
              <a:extLst>
                <a:ext uri="{63B3BB69-23CF-44E3-9099-C40C66FF867C}">
                  <a14:compatExt spid="_x0000_s1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30</xdr:row>
          <xdr:rowOff>9525</xdr:rowOff>
        </xdr:from>
        <xdr:to>
          <xdr:col>12</xdr:col>
          <xdr:colOff>523875</xdr:colOff>
          <xdr:row>30</xdr:row>
          <xdr:rowOff>200025</xdr:rowOff>
        </xdr:to>
        <xdr:sp macro="" textlink="">
          <xdr:nvSpPr>
            <xdr:cNvPr id="1355" name="Check Box 331" hidden="1">
              <a:extLst>
                <a:ext uri="{63B3BB69-23CF-44E3-9099-C40C66FF867C}">
                  <a14:compatExt spid="_x0000_s1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30</xdr:row>
          <xdr:rowOff>0</xdr:rowOff>
        </xdr:from>
        <xdr:to>
          <xdr:col>13</xdr:col>
          <xdr:colOff>466725</xdr:colOff>
          <xdr:row>30</xdr:row>
          <xdr:rowOff>200025</xdr:rowOff>
        </xdr:to>
        <xdr:sp macro="" textlink="">
          <xdr:nvSpPr>
            <xdr:cNvPr id="1356" name="Check Box 332" hidden="1">
              <a:extLst>
                <a:ext uri="{63B3BB69-23CF-44E3-9099-C40C66FF867C}">
                  <a14:compatExt spid="_x0000_s1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30</xdr:row>
          <xdr:rowOff>200025</xdr:rowOff>
        </xdr:from>
        <xdr:to>
          <xdr:col>7</xdr:col>
          <xdr:colOff>352425</xdr:colOff>
          <xdr:row>32</xdr:row>
          <xdr:rowOff>0</xdr:rowOff>
        </xdr:to>
        <xdr:sp macro="" textlink="">
          <xdr:nvSpPr>
            <xdr:cNvPr id="1359" name="Check Box 335" hidden="1">
              <a:extLst>
                <a:ext uri="{63B3BB69-23CF-44E3-9099-C40C66FF867C}">
                  <a14:compatExt spid="_x0000_s1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30</xdr:row>
          <xdr:rowOff>200025</xdr:rowOff>
        </xdr:from>
        <xdr:to>
          <xdr:col>7</xdr:col>
          <xdr:colOff>352425</xdr:colOff>
          <xdr:row>32</xdr:row>
          <xdr:rowOff>0</xdr:rowOff>
        </xdr:to>
        <xdr:sp macro="" textlink="">
          <xdr:nvSpPr>
            <xdr:cNvPr id="1360" name="Check Box 336" hidden="1">
              <a:extLst>
                <a:ext uri="{63B3BB69-23CF-44E3-9099-C40C66FF867C}">
                  <a14:compatExt spid="_x0000_s1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31</xdr:row>
          <xdr:rowOff>9525</xdr:rowOff>
        </xdr:from>
        <xdr:to>
          <xdr:col>12</xdr:col>
          <xdr:colOff>523875</xdr:colOff>
          <xdr:row>31</xdr:row>
          <xdr:rowOff>200025</xdr:rowOff>
        </xdr:to>
        <xdr:sp macro="" textlink="">
          <xdr:nvSpPr>
            <xdr:cNvPr id="1361" name="Check Box 337" hidden="1">
              <a:extLst>
                <a:ext uri="{63B3BB69-23CF-44E3-9099-C40C66FF867C}">
                  <a14:compatExt spid="_x0000_s1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31</xdr:row>
          <xdr:rowOff>0</xdr:rowOff>
        </xdr:from>
        <xdr:to>
          <xdr:col>13</xdr:col>
          <xdr:colOff>466725</xdr:colOff>
          <xdr:row>31</xdr:row>
          <xdr:rowOff>200025</xdr:rowOff>
        </xdr:to>
        <xdr:sp macro="" textlink="">
          <xdr:nvSpPr>
            <xdr:cNvPr id="1362" name="Check Box 338" hidden="1">
              <a:extLst>
                <a:ext uri="{63B3BB69-23CF-44E3-9099-C40C66FF867C}">
                  <a14:compatExt spid="_x0000_s1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31</xdr:row>
          <xdr:rowOff>200025</xdr:rowOff>
        </xdr:from>
        <xdr:to>
          <xdr:col>7</xdr:col>
          <xdr:colOff>352425</xdr:colOff>
          <xdr:row>33</xdr:row>
          <xdr:rowOff>0</xdr:rowOff>
        </xdr:to>
        <xdr:sp macro="" textlink="">
          <xdr:nvSpPr>
            <xdr:cNvPr id="1364" name="Check Box 340" hidden="1">
              <a:extLst>
                <a:ext uri="{63B3BB69-23CF-44E3-9099-C40C66FF867C}">
                  <a14:compatExt spid="_x0000_s1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31</xdr:row>
          <xdr:rowOff>200025</xdr:rowOff>
        </xdr:from>
        <xdr:to>
          <xdr:col>7</xdr:col>
          <xdr:colOff>352425</xdr:colOff>
          <xdr:row>33</xdr:row>
          <xdr:rowOff>0</xdr:rowOff>
        </xdr:to>
        <xdr:sp macro="" textlink="">
          <xdr:nvSpPr>
            <xdr:cNvPr id="1365" name="Check Box 341" hidden="1">
              <a:extLst>
                <a:ext uri="{63B3BB69-23CF-44E3-9099-C40C66FF867C}">
                  <a14:compatExt spid="_x0000_s1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32</xdr:row>
          <xdr:rowOff>9525</xdr:rowOff>
        </xdr:from>
        <xdr:to>
          <xdr:col>12</xdr:col>
          <xdr:colOff>523875</xdr:colOff>
          <xdr:row>32</xdr:row>
          <xdr:rowOff>200025</xdr:rowOff>
        </xdr:to>
        <xdr:sp macro="" textlink="">
          <xdr:nvSpPr>
            <xdr:cNvPr id="1366" name="Check Box 342" hidden="1">
              <a:extLst>
                <a:ext uri="{63B3BB69-23CF-44E3-9099-C40C66FF867C}">
                  <a14:compatExt spid="_x0000_s1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32</xdr:row>
          <xdr:rowOff>0</xdr:rowOff>
        </xdr:from>
        <xdr:to>
          <xdr:col>13</xdr:col>
          <xdr:colOff>466725</xdr:colOff>
          <xdr:row>32</xdr:row>
          <xdr:rowOff>200025</xdr:rowOff>
        </xdr:to>
        <xdr:sp macro="" textlink="">
          <xdr:nvSpPr>
            <xdr:cNvPr id="1367" name="Check Box 343" hidden="1">
              <a:extLst>
                <a:ext uri="{63B3BB69-23CF-44E3-9099-C40C66FF867C}">
                  <a14:compatExt spid="_x0000_s1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32</xdr:row>
          <xdr:rowOff>200025</xdr:rowOff>
        </xdr:from>
        <xdr:to>
          <xdr:col>7</xdr:col>
          <xdr:colOff>352425</xdr:colOff>
          <xdr:row>34</xdr:row>
          <xdr:rowOff>0</xdr:rowOff>
        </xdr:to>
        <xdr:sp macro="" textlink="">
          <xdr:nvSpPr>
            <xdr:cNvPr id="1369" name="Check Box 345" hidden="1">
              <a:extLst>
                <a:ext uri="{63B3BB69-23CF-44E3-9099-C40C66FF867C}">
                  <a14:compatExt spid="_x0000_s1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32</xdr:row>
          <xdr:rowOff>200025</xdr:rowOff>
        </xdr:from>
        <xdr:to>
          <xdr:col>7</xdr:col>
          <xdr:colOff>352425</xdr:colOff>
          <xdr:row>34</xdr:row>
          <xdr:rowOff>0</xdr:rowOff>
        </xdr:to>
        <xdr:sp macro="" textlink="">
          <xdr:nvSpPr>
            <xdr:cNvPr id="1370" name="Check Box 346" hidden="1">
              <a:extLst>
                <a:ext uri="{63B3BB69-23CF-44E3-9099-C40C66FF867C}">
                  <a14:compatExt spid="_x0000_s1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33</xdr:row>
          <xdr:rowOff>9525</xdr:rowOff>
        </xdr:from>
        <xdr:to>
          <xdr:col>12</xdr:col>
          <xdr:colOff>523875</xdr:colOff>
          <xdr:row>33</xdr:row>
          <xdr:rowOff>200025</xdr:rowOff>
        </xdr:to>
        <xdr:sp macro="" textlink="">
          <xdr:nvSpPr>
            <xdr:cNvPr id="1371" name="Check Box 347" hidden="1">
              <a:extLst>
                <a:ext uri="{63B3BB69-23CF-44E3-9099-C40C66FF867C}">
                  <a14:compatExt spid="_x0000_s1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33</xdr:row>
          <xdr:rowOff>0</xdr:rowOff>
        </xdr:from>
        <xdr:to>
          <xdr:col>13</xdr:col>
          <xdr:colOff>466725</xdr:colOff>
          <xdr:row>33</xdr:row>
          <xdr:rowOff>200025</xdr:rowOff>
        </xdr:to>
        <xdr:sp macro="" textlink="">
          <xdr:nvSpPr>
            <xdr:cNvPr id="1372" name="Check Box 348" hidden="1">
              <a:extLst>
                <a:ext uri="{63B3BB69-23CF-44E3-9099-C40C66FF867C}">
                  <a14:compatExt spid="_x0000_s1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33</xdr:row>
          <xdr:rowOff>200025</xdr:rowOff>
        </xdr:from>
        <xdr:to>
          <xdr:col>7</xdr:col>
          <xdr:colOff>352425</xdr:colOff>
          <xdr:row>35</xdr:row>
          <xdr:rowOff>0</xdr:rowOff>
        </xdr:to>
        <xdr:sp macro="" textlink="">
          <xdr:nvSpPr>
            <xdr:cNvPr id="1373" name="Check Box 349" hidden="1">
              <a:extLst>
                <a:ext uri="{63B3BB69-23CF-44E3-9099-C40C66FF867C}">
                  <a14:compatExt spid="_x0000_s1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33</xdr:row>
          <xdr:rowOff>200025</xdr:rowOff>
        </xdr:from>
        <xdr:to>
          <xdr:col>7</xdr:col>
          <xdr:colOff>352425</xdr:colOff>
          <xdr:row>35</xdr:row>
          <xdr:rowOff>0</xdr:rowOff>
        </xdr:to>
        <xdr:sp macro="" textlink="">
          <xdr:nvSpPr>
            <xdr:cNvPr id="1374" name="Check Box 350" hidden="1">
              <a:extLst>
                <a:ext uri="{63B3BB69-23CF-44E3-9099-C40C66FF867C}">
                  <a14:compatExt spid="_x0000_s1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34</xdr:row>
          <xdr:rowOff>9525</xdr:rowOff>
        </xdr:from>
        <xdr:to>
          <xdr:col>12</xdr:col>
          <xdr:colOff>523875</xdr:colOff>
          <xdr:row>34</xdr:row>
          <xdr:rowOff>200025</xdr:rowOff>
        </xdr:to>
        <xdr:sp macro="" textlink="">
          <xdr:nvSpPr>
            <xdr:cNvPr id="1375" name="Check Box 351" hidden="1">
              <a:extLst>
                <a:ext uri="{63B3BB69-23CF-44E3-9099-C40C66FF867C}">
                  <a14:compatExt spid="_x0000_s1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34</xdr:row>
          <xdr:rowOff>0</xdr:rowOff>
        </xdr:from>
        <xdr:to>
          <xdr:col>13</xdr:col>
          <xdr:colOff>466725</xdr:colOff>
          <xdr:row>34</xdr:row>
          <xdr:rowOff>200025</xdr:rowOff>
        </xdr:to>
        <xdr:sp macro="" textlink="">
          <xdr:nvSpPr>
            <xdr:cNvPr id="1376" name="Check Box 352" hidden="1">
              <a:extLst>
                <a:ext uri="{63B3BB69-23CF-44E3-9099-C40C66FF867C}">
                  <a14:compatExt spid="_x0000_s1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34</xdr:row>
          <xdr:rowOff>200025</xdr:rowOff>
        </xdr:from>
        <xdr:to>
          <xdr:col>7</xdr:col>
          <xdr:colOff>352425</xdr:colOff>
          <xdr:row>36</xdr:row>
          <xdr:rowOff>0</xdr:rowOff>
        </xdr:to>
        <xdr:sp macro="" textlink="">
          <xdr:nvSpPr>
            <xdr:cNvPr id="1377" name="Check Box 353" hidden="1">
              <a:extLst>
                <a:ext uri="{63B3BB69-23CF-44E3-9099-C40C66FF867C}">
                  <a14:compatExt spid="_x0000_s1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34</xdr:row>
          <xdr:rowOff>200025</xdr:rowOff>
        </xdr:from>
        <xdr:to>
          <xdr:col>7</xdr:col>
          <xdr:colOff>352425</xdr:colOff>
          <xdr:row>36</xdr:row>
          <xdr:rowOff>0</xdr:rowOff>
        </xdr:to>
        <xdr:sp macro="" textlink="">
          <xdr:nvSpPr>
            <xdr:cNvPr id="1378" name="Check Box 354" hidden="1">
              <a:extLst>
                <a:ext uri="{63B3BB69-23CF-44E3-9099-C40C66FF867C}">
                  <a14:compatExt spid="_x0000_s13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35</xdr:row>
          <xdr:rowOff>9525</xdr:rowOff>
        </xdr:from>
        <xdr:to>
          <xdr:col>12</xdr:col>
          <xdr:colOff>523875</xdr:colOff>
          <xdr:row>35</xdr:row>
          <xdr:rowOff>200025</xdr:rowOff>
        </xdr:to>
        <xdr:sp macro="" textlink="">
          <xdr:nvSpPr>
            <xdr:cNvPr id="1379" name="Check Box 355" hidden="1">
              <a:extLst>
                <a:ext uri="{63B3BB69-23CF-44E3-9099-C40C66FF867C}">
                  <a14:compatExt spid="_x0000_s13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35</xdr:row>
          <xdr:rowOff>0</xdr:rowOff>
        </xdr:from>
        <xdr:to>
          <xdr:col>13</xdr:col>
          <xdr:colOff>466725</xdr:colOff>
          <xdr:row>35</xdr:row>
          <xdr:rowOff>200025</xdr:rowOff>
        </xdr:to>
        <xdr:sp macro="" textlink="">
          <xdr:nvSpPr>
            <xdr:cNvPr id="1380" name="Check Box 356" hidden="1">
              <a:extLst>
                <a:ext uri="{63B3BB69-23CF-44E3-9099-C40C66FF867C}">
                  <a14:compatExt spid="_x0000_s13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35</xdr:row>
          <xdr:rowOff>200025</xdr:rowOff>
        </xdr:from>
        <xdr:to>
          <xdr:col>7</xdr:col>
          <xdr:colOff>352425</xdr:colOff>
          <xdr:row>37</xdr:row>
          <xdr:rowOff>0</xdr:rowOff>
        </xdr:to>
        <xdr:sp macro="" textlink="">
          <xdr:nvSpPr>
            <xdr:cNvPr id="1382" name="Check Box 358" hidden="1">
              <a:extLst>
                <a:ext uri="{63B3BB69-23CF-44E3-9099-C40C66FF867C}">
                  <a14:compatExt spid="_x0000_s13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35</xdr:row>
          <xdr:rowOff>200025</xdr:rowOff>
        </xdr:from>
        <xdr:to>
          <xdr:col>7</xdr:col>
          <xdr:colOff>352425</xdr:colOff>
          <xdr:row>37</xdr:row>
          <xdr:rowOff>0</xdr:rowOff>
        </xdr:to>
        <xdr:sp macro="" textlink="">
          <xdr:nvSpPr>
            <xdr:cNvPr id="1383" name="Check Box 359" hidden="1">
              <a:extLst>
                <a:ext uri="{63B3BB69-23CF-44E3-9099-C40C66FF867C}">
                  <a14:compatExt spid="_x0000_s13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36</xdr:row>
          <xdr:rowOff>9525</xdr:rowOff>
        </xdr:from>
        <xdr:to>
          <xdr:col>12</xdr:col>
          <xdr:colOff>523875</xdr:colOff>
          <xdr:row>36</xdr:row>
          <xdr:rowOff>200025</xdr:rowOff>
        </xdr:to>
        <xdr:sp macro="" textlink="">
          <xdr:nvSpPr>
            <xdr:cNvPr id="1384" name="Check Box 360" hidden="1">
              <a:extLst>
                <a:ext uri="{63B3BB69-23CF-44E3-9099-C40C66FF867C}">
                  <a14:compatExt spid="_x0000_s13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36</xdr:row>
          <xdr:rowOff>0</xdr:rowOff>
        </xdr:from>
        <xdr:to>
          <xdr:col>13</xdr:col>
          <xdr:colOff>466725</xdr:colOff>
          <xdr:row>36</xdr:row>
          <xdr:rowOff>200025</xdr:rowOff>
        </xdr:to>
        <xdr:sp macro="" textlink="">
          <xdr:nvSpPr>
            <xdr:cNvPr id="1385" name="Check Box 361" hidden="1">
              <a:extLst>
                <a:ext uri="{63B3BB69-23CF-44E3-9099-C40C66FF867C}">
                  <a14:compatExt spid="_x0000_s13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36</xdr:row>
          <xdr:rowOff>200025</xdr:rowOff>
        </xdr:from>
        <xdr:to>
          <xdr:col>7</xdr:col>
          <xdr:colOff>352425</xdr:colOff>
          <xdr:row>38</xdr:row>
          <xdr:rowOff>0</xdr:rowOff>
        </xdr:to>
        <xdr:sp macro="" textlink="">
          <xdr:nvSpPr>
            <xdr:cNvPr id="1390" name="Check Box 366" hidden="1">
              <a:extLst>
                <a:ext uri="{63B3BB69-23CF-44E3-9099-C40C66FF867C}">
                  <a14:compatExt spid="_x0000_s13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36</xdr:row>
          <xdr:rowOff>200025</xdr:rowOff>
        </xdr:from>
        <xdr:to>
          <xdr:col>7</xdr:col>
          <xdr:colOff>352425</xdr:colOff>
          <xdr:row>38</xdr:row>
          <xdr:rowOff>0</xdr:rowOff>
        </xdr:to>
        <xdr:sp macro="" textlink="">
          <xdr:nvSpPr>
            <xdr:cNvPr id="1391" name="Check Box 367" hidden="1">
              <a:extLst>
                <a:ext uri="{63B3BB69-23CF-44E3-9099-C40C66FF867C}">
                  <a14:compatExt spid="_x0000_s13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37</xdr:row>
          <xdr:rowOff>9525</xdr:rowOff>
        </xdr:from>
        <xdr:to>
          <xdr:col>12</xdr:col>
          <xdr:colOff>523875</xdr:colOff>
          <xdr:row>37</xdr:row>
          <xdr:rowOff>200025</xdr:rowOff>
        </xdr:to>
        <xdr:sp macro="" textlink="">
          <xdr:nvSpPr>
            <xdr:cNvPr id="1392" name="Check Box 368" hidden="1">
              <a:extLst>
                <a:ext uri="{63B3BB69-23CF-44E3-9099-C40C66FF867C}">
                  <a14:compatExt spid="_x0000_s13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37</xdr:row>
          <xdr:rowOff>0</xdr:rowOff>
        </xdr:from>
        <xdr:to>
          <xdr:col>13</xdr:col>
          <xdr:colOff>466725</xdr:colOff>
          <xdr:row>37</xdr:row>
          <xdr:rowOff>200025</xdr:rowOff>
        </xdr:to>
        <xdr:sp macro="" textlink="">
          <xdr:nvSpPr>
            <xdr:cNvPr id="1393" name="Check Box 369" hidden="1">
              <a:extLst>
                <a:ext uri="{63B3BB69-23CF-44E3-9099-C40C66FF867C}">
                  <a14:compatExt spid="_x0000_s13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37</xdr:row>
          <xdr:rowOff>200025</xdr:rowOff>
        </xdr:from>
        <xdr:to>
          <xdr:col>7</xdr:col>
          <xdr:colOff>352425</xdr:colOff>
          <xdr:row>39</xdr:row>
          <xdr:rowOff>0</xdr:rowOff>
        </xdr:to>
        <xdr:sp macro="" textlink="">
          <xdr:nvSpPr>
            <xdr:cNvPr id="1395" name="Check Box 371" hidden="1">
              <a:extLst>
                <a:ext uri="{63B3BB69-23CF-44E3-9099-C40C66FF867C}">
                  <a14:compatExt spid="_x0000_s1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37</xdr:row>
          <xdr:rowOff>200025</xdr:rowOff>
        </xdr:from>
        <xdr:to>
          <xdr:col>7</xdr:col>
          <xdr:colOff>352425</xdr:colOff>
          <xdr:row>39</xdr:row>
          <xdr:rowOff>0</xdr:rowOff>
        </xdr:to>
        <xdr:sp macro="" textlink="">
          <xdr:nvSpPr>
            <xdr:cNvPr id="1396" name="Check Box 372" hidden="1">
              <a:extLst>
                <a:ext uri="{63B3BB69-23CF-44E3-9099-C40C66FF867C}">
                  <a14:compatExt spid="_x0000_s1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38</xdr:row>
          <xdr:rowOff>9525</xdr:rowOff>
        </xdr:from>
        <xdr:to>
          <xdr:col>12</xdr:col>
          <xdr:colOff>523875</xdr:colOff>
          <xdr:row>38</xdr:row>
          <xdr:rowOff>200025</xdr:rowOff>
        </xdr:to>
        <xdr:sp macro="" textlink="">
          <xdr:nvSpPr>
            <xdr:cNvPr id="1397" name="Check Box 373" hidden="1">
              <a:extLst>
                <a:ext uri="{63B3BB69-23CF-44E3-9099-C40C66FF867C}">
                  <a14:compatExt spid="_x0000_s1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38</xdr:row>
          <xdr:rowOff>0</xdr:rowOff>
        </xdr:from>
        <xdr:to>
          <xdr:col>13</xdr:col>
          <xdr:colOff>466725</xdr:colOff>
          <xdr:row>38</xdr:row>
          <xdr:rowOff>200025</xdr:rowOff>
        </xdr:to>
        <xdr:sp macro="" textlink="">
          <xdr:nvSpPr>
            <xdr:cNvPr id="1398" name="Check Box 374" hidden="1">
              <a:extLst>
                <a:ext uri="{63B3BB69-23CF-44E3-9099-C40C66FF867C}">
                  <a14:compatExt spid="_x0000_s13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38</xdr:row>
          <xdr:rowOff>200025</xdr:rowOff>
        </xdr:from>
        <xdr:to>
          <xdr:col>7</xdr:col>
          <xdr:colOff>352425</xdr:colOff>
          <xdr:row>40</xdr:row>
          <xdr:rowOff>0</xdr:rowOff>
        </xdr:to>
        <xdr:sp macro="" textlink="">
          <xdr:nvSpPr>
            <xdr:cNvPr id="1400" name="Check Box 376" hidden="1">
              <a:extLst>
                <a:ext uri="{63B3BB69-23CF-44E3-9099-C40C66FF867C}">
                  <a14:compatExt spid="_x0000_s1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38</xdr:row>
          <xdr:rowOff>200025</xdr:rowOff>
        </xdr:from>
        <xdr:to>
          <xdr:col>7</xdr:col>
          <xdr:colOff>352425</xdr:colOff>
          <xdr:row>40</xdr:row>
          <xdr:rowOff>0</xdr:rowOff>
        </xdr:to>
        <xdr:sp macro="" textlink="">
          <xdr:nvSpPr>
            <xdr:cNvPr id="1401" name="Check Box 377" hidden="1">
              <a:extLst>
                <a:ext uri="{63B3BB69-23CF-44E3-9099-C40C66FF867C}">
                  <a14:compatExt spid="_x0000_s1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39</xdr:row>
          <xdr:rowOff>9525</xdr:rowOff>
        </xdr:from>
        <xdr:to>
          <xdr:col>12</xdr:col>
          <xdr:colOff>523875</xdr:colOff>
          <xdr:row>39</xdr:row>
          <xdr:rowOff>200025</xdr:rowOff>
        </xdr:to>
        <xdr:sp macro="" textlink="">
          <xdr:nvSpPr>
            <xdr:cNvPr id="1402" name="Check Box 378" hidden="1">
              <a:extLst>
                <a:ext uri="{63B3BB69-23CF-44E3-9099-C40C66FF867C}">
                  <a14:compatExt spid="_x0000_s14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39</xdr:row>
          <xdr:rowOff>0</xdr:rowOff>
        </xdr:from>
        <xdr:to>
          <xdr:col>13</xdr:col>
          <xdr:colOff>466725</xdr:colOff>
          <xdr:row>39</xdr:row>
          <xdr:rowOff>200025</xdr:rowOff>
        </xdr:to>
        <xdr:sp macro="" textlink="">
          <xdr:nvSpPr>
            <xdr:cNvPr id="1403" name="Check Box 379" hidden="1">
              <a:extLst>
                <a:ext uri="{63B3BB69-23CF-44E3-9099-C40C66FF867C}">
                  <a14:compatExt spid="_x0000_s14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39</xdr:row>
          <xdr:rowOff>200025</xdr:rowOff>
        </xdr:from>
        <xdr:to>
          <xdr:col>7</xdr:col>
          <xdr:colOff>352425</xdr:colOff>
          <xdr:row>41</xdr:row>
          <xdr:rowOff>0</xdr:rowOff>
        </xdr:to>
        <xdr:sp macro="" textlink="">
          <xdr:nvSpPr>
            <xdr:cNvPr id="1406" name="Check Box 382" hidden="1">
              <a:extLst>
                <a:ext uri="{63B3BB69-23CF-44E3-9099-C40C66FF867C}">
                  <a14:compatExt spid="_x0000_s14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39</xdr:row>
          <xdr:rowOff>200025</xdr:rowOff>
        </xdr:from>
        <xdr:to>
          <xdr:col>7</xdr:col>
          <xdr:colOff>352425</xdr:colOff>
          <xdr:row>41</xdr:row>
          <xdr:rowOff>0</xdr:rowOff>
        </xdr:to>
        <xdr:sp macro="" textlink="">
          <xdr:nvSpPr>
            <xdr:cNvPr id="1407" name="Check Box 383" hidden="1">
              <a:extLst>
                <a:ext uri="{63B3BB69-23CF-44E3-9099-C40C66FF867C}">
                  <a14:compatExt spid="_x0000_s14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40</xdr:row>
          <xdr:rowOff>9525</xdr:rowOff>
        </xdr:from>
        <xdr:to>
          <xdr:col>12</xdr:col>
          <xdr:colOff>523875</xdr:colOff>
          <xdr:row>40</xdr:row>
          <xdr:rowOff>200025</xdr:rowOff>
        </xdr:to>
        <xdr:sp macro="" textlink="">
          <xdr:nvSpPr>
            <xdr:cNvPr id="1408" name="Check Box 384" hidden="1">
              <a:extLst>
                <a:ext uri="{63B3BB69-23CF-44E3-9099-C40C66FF867C}">
                  <a14:compatExt spid="_x0000_s14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40</xdr:row>
          <xdr:rowOff>0</xdr:rowOff>
        </xdr:from>
        <xdr:to>
          <xdr:col>13</xdr:col>
          <xdr:colOff>466725</xdr:colOff>
          <xdr:row>40</xdr:row>
          <xdr:rowOff>200025</xdr:rowOff>
        </xdr:to>
        <xdr:sp macro="" textlink="">
          <xdr:nvSpPr>
            <xdr:cNvPr id="1409" name="Check Box 385" hidden="1">
              <a:extLst>
                <a:ext uri="{63B3BB69-23CF-44E3-9099-C40C66FF867C}">
                  <a14:compatExt spid="_x0000_s1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40</xdr:row>
          <xdr:rowOff>200025</xdr:rowOff>
        </xdr:from>
        <xdr:to>
          <xdr:col>7</xdr:col>
          <xdr:colOff>352425</xdr:colOff>
          <xdr:row>42</xdr:row>
          <xdr:rowOff>0</xdr:rowOff>
        </xdr:to>
        <xdr:sp macro="" textlink="">
          <xdr:nvSpPr>
            <xdr:cNvPr id="1410" name="Check Box 386" hidden="1">
              <a:extLst>
                <a:ext uri="{63B3BB69-23CF-44E3-9099-C40C66FF867C}">
                  <a14:compatExt spid="_x0000_s1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40</xdr:row>
          <xdr:rowOff>200025</xdr:rowOff>
        </xdr:from>
        <xdr:to>
          <xdr:col>7</xdr:col>
          <xdr:colOff>352425</xdr:colOff>
          <xdr:row>42</xdr:row>
          <xdr:rowOff>0</xdr:rowOff>
        </xdr:to>
        <xdr:sp macro="" textlink="">
          <xdr:nvSpPr>
            <xdr:cNvPr id="1411" name="Check Box 387" hidden="1">
              <a:extLst>
                <a:ext uri="{63B3BB69-23CF-44E3-9099-C40C66FF867C}">
                  <a14:compatExt spid="_x0000_s1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41</xdr:row>
          <xdr:rowOff>9525</xdr:rowOff>
        </xdr:from>
        <xdr:to>
          <xdr:col>12</xdr:col>
          <xdr:colOff>523875</xdr:colOff>
          <xdr:row>41</xdr:row>
          <xdr:rowOff>200025</xdr:rowOff>
        </xdr:to>
        <xdr:sp macro="" textlink="">
          <xdr:nvSpPr>
            <xdr:cNvPr id="1412" name="Check Box 388" hidden="1">
              <a:extLst>
                <a:ext uri="{63B3BB69-23CF-44E3-9099-C40C66FF867C}">
                  <a14:compatExt spid="_x0000_s1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41</xdr:row>
          <xdr:rowOff>0</xdr:rowOff>
        </xdr:from>
        <xdr:to>
          <xdr:col>13</xdr:col>
          <xdr:colOff>466725</xdr:colOff>
          <xdr:row>41</xdr:row>
          <xdr:rowOff>200025</xdr:rowOff>
        </xdr:to>
        <xdr:sp macro="" textlink="">
          <xdr:nvSpPr>
            <xdr:cNvPr id="1413" name="Check Box 389" hidden="1">
              <a:extLst>
                <a:ext uri="{63B3BB69-23CF-44E3-9099-C40C66FF867C}">
                  <a14:compatExt spid="_x0000_s14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41</xdr:row>
          <xdr:rowOff>200025</xdr:rowOff>
        </xdr:from>
        <xdr:to>
          <xdr:col>7</xdr:col>
          <xdr:colOff>352425</xdr:colOff>
          <xdr:row>43</xdr:row>
          <xdr:rowOff>0</xdr:rowOff>
        </xdr:to>
        <xdr:sp macro="" textlink="">
          <xdr:nvSpPr>
            <xdr:cNvPr id="1416" name="Check Box 392" hidden="1">
              <a:extLst>
                <a:ext uri="{63B3BB69-23CF-44E3-9099-C40C66FF867C}">
                  <a14:compatExt spid="_x0000_s1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41</xdr:row>
          <xdr:rowOff>200025</xdr:rowOff>
        </xdr:from>
        <xdr:to>
          <xdr:col>7</xdr:col>
          <xdr:colOff>352425</xdr:colOff>
          <xdr:row>43</xdr:row>
          <xdr:rowOff>0</xdr:rowOff>
        </xdr:to>
        <xdr:sp macro="" textlink="">
          <xdr:nvSpPr>
            <xdr:cNvPr id="1417" name="Check Box 393" hidden="1">
              <a:extLst>
                <a:ext uri="{63B3BB69-23CF-44E3-9099-C40C66FF867C}">
                  <a14:compatExt spid="_x0000_s1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42</xdr:row>
          <xdr:rowOff>9525</xdr:rowOff>
        </xdr:from>
        <xdr:to>
          <xdr:col>12</xdr:col>
          <xdr:colOff>523875</xdr:colOff>
          <xdr:row>42</xdr:row>
          <xdr:rowOff>200025</xdr:rowOff>
        </xdr:to>
        <xdr:sp macro="" textlink="">
          <xdr:nvSpPr>
            <xdr:cNvPr id="1418" name="Check Box 394" hidden="1">
              <a:extLst>
                <a:ext uri="{63B3BB69-23CF-44E3-9099-C40C66FF867C}">
                  <a14:compatExt spid="_x0000_s1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42</xdr:row>
          <xdr:rowOff>0</xdr:rowOff>
        </xdr:from>
        <xdr:to>
          <xdr:col>13</xdr:col>
          <xdr:colOff>466725</xdr:colOff>
          <xdr:row>42</xdr:row>
          <xdr:rowOff>200025</xdr:rowOff>
        </xdr:to>
        <xdr:sp macro="" textlink="">
          <xdr:nvSpPr>
            <xdr:cNvPr id="1419" name="Check Box 395" hidden="1">
              <a:extLst>
                <a:ext uri="{63B3BB69-23CF-44E3-9099-C40C66FF867C}">
                  <a14:compatExt spid="_x0000_s1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42</xdr:row>
          <xdr:rowOff>200025</xdr:rowOff>
        </xdr:from>
        <xdr:to>
          <xdr:col>7</xdr:col>
          <xdr:colOff>352425</xdr:colOff>
          <xdr:row>44</xdr:row>
          <xdr:rowOff>0</xdr:rowOff>
        </xdr:to>
        <xdr:sp macro="" textlink="">
          <xdr:nvSpPr>
            <xdr:cNvPr id="1420" name="Check Box 396" hidden="1">
              <a:extLst>
                <a:ext uri="{63B3BB69-23CF-44E3-9099-C40C66FF867C}">
                  <a14:compatExt spid="_x0000_s1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42</xdr:row>
          <xdr:rowOff>200025</xdr:rowOff>
        </xdr:from>
        <xdr:to>
          <xdr:col>7</xdr:col>
          <xdr:colOff>352425</xdr:colOff>
          <xdr:row>44</xdr:row>
          <xdr:rowOff>0</xdr:rowOff>
        </xdr:to>
        <xdr:sp macro="" textlink="">
          <xdr:nvSpPr>
            <xdr:cNvPr id="1421" name="Check Box 397" hidden="1">
              <a:extLst>
                <a:ext uri="{63B3BB69-23CF-44E3-9099-C40C66FF867C}">
                  <a14:compatExt spid="_x0000_s1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43</xdr:row>
          <xdr:rowOff>9525</xdr:rowOff>
        </xdr:from>
        <xdr:to>
          <xdr:col>12</xdr:col>
          <xdr:colOff>523875</xdr:colOff>
          <xdr:row>43</xdr:row>
          <xdr:rowOff>200025</xdr:rowOff>
        </xdr:to>
        <xdr:sp macro="" textlink="">
          <xdr:nvSpPr>
            <xdr:cNvPr id="1422" name="Check Box 398" hidden="1">
              <a:extLst>
                <a:ext uri="{63B3BB69-23CF-44E3-9099-C40C66FF867C}">
                  <a14:compatExt spid="_x0000_s1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43</xdr:row>
          <xdr:rowOff>0</xdr:rowOff>
        </xdr:from>
        <xdr:to>
          <xdr:col>13</xdr:col>
          <xdr:colOff>466725</xdr:colOff>
          <xdr:row>43</xdr:row>
          <xdr:rowOff>200025</xdr:rowOff>
        </xdr:to>
        <xdr:sp macro="" textlink="">
          <xdr:nvSpPr>
            <xdr:cNvPr id="1423" name="Check Box 399" hidden="1">
              <a:extLst>
                <a:ext uri="{63B3BB69-23CF-44E3-9099-C40C66FF867C}">
                  <a14:compatExt spid="_x0000_s1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43</xdr:row>
          <xdr:rowOff>200025</xdr:rowOff>
        </xdr:from>
        <xdr:to>
          <xdr:col>7</xdr:col>
          <xdr:colOff>352425</xdr:colOff>
          <xdr:row>45</xdr:row>
          <xdr:rowOff>0</xdr:rowOff>
        </xdr:to>
        <xdr:sp macro="" textlink="">
          <xdr:nvSpPr>
            <xdr:cNvPr id="1426" name="Check Box 402" hidden="1">
              <a:extLst>
                <a:ext uri="{63B3BB69-23CF-44E3-9099-C40C66FF867C}">
                  <a14:compatExt spid="_x0000_s1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43</xdr:row>
          <xdr:rowOff>200025</xdr:rowOff>
        </xdr:from>
        <xdr:to>
          <xdr:col>7</xdr:col>
          <xdr:colOff>352425</xdr:colOff>
          <xdr:row>45</xdr:row>
          <xdr:rowOff>0</xdr:rowOff>
        </xdr:to>
        <xdr:sp macro="" textlink="">
          <xdr:nvSpPr>
            <xdr:cNvPr id="1427" name="Check Box 403" hidden="1">
              <a:extLst>
                <a:ext uri="{63B3BB69-23CF-44E3-9099-C40C66FF867C}">
                  <a14:compatExt spid="_x0000_s1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44</xdr:row>
          <xdr:rowOff>9525</xdr:rowOff>
        </xdr:from>
        <xdr:to>
          <xdr:col>12</xdr:col>
          <xdr:colOff>523875</xdr:colOff>
          <xdr:row>44</xdr:row>
          <xdr:rowOff>200025</xdr:rowOff>
        </xdr:to>
        <xdr:sp macro="" textlink="">
          <xdr:nvSpPr>
            <xdr:cNvPr id="1428" name="Check Box 404" hidden="1">
              <a:extLst>
                <a:ext uri="{63B3BB69-23CF-44E3-9099-C40C66FF867C}">
                  <a14:compatExt spid="_x0000_s1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44</xdr:row>
          <xdr:rowOff>0</xdr:rowOff>
        </xdr:from>
        <xdr:to>
          <xdr:col>13</xdr:col>
          <xdr:colOff>466725</xdr:colOff>
          <xdr:row>44</xdr:row>
          <xdr:rowOff>200025</xdr:rowOff>
        </xdr:to>
        <xdr:sp macro="" textlink="">
          <xdr:nvSpPr>
            <xdr:cNvPr id="1429" name="Check Box 405" hidden="1">
              <a:extLst>
                <a:ext uri="{63B3BB69-23CF-44E3-9099-C40C66FF867C}">
                  <a14:compatExt spid="_x0000_s1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44</xdr:row>
          <xdr:rowOff>200025</xdr:rowOff>
        </xdr:from>
        <xdr:to>
          <xdr:col>7</xdr:col>
          <xdr:colOff>352425</xdr:colOff>
          <xdr:row>46</xdr:row>
          <xdr:rowOff>0</xdr:rowOff>
        </xdr:to>
        <xdr:sp macro="" textlink="">
          <xdr:nvSpPr>
            <xdr:cNvPr id="1436" name="Check Box 412" hidden="1">
              <a:extLst>
                <a:ext uri="{63B3BB69-23CF-44E3-9099-C40C66FF867C}">
                  <a14:compatExt spid="_x0000_s1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44</xdr:row>
          <xdr:rowOff>200025</xdr:rowOff>
        </xdr:from>
        <xdr:to>
          <xdr:col>7</xdr:col>
          <xdr:colOff>352425</xdr:colOff>
          <xdr:row>46</xdr:row>
          <xdr:rowOff>0</xdr:rowOff>
        </xdr:to>
        <xdr:sp macro="" textlink="">
          <xdr:nvSpPr>
            <xdr:cNvPr id="1437" name="Check Box 413" hidden="1">
              <a:extLst>
                <a:ext uri="{63B3BB69-23CF-44E3-9099-C40C66FF867C}">
                  <a14:compatExt spid="_x0000_s1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45</xdr:row>
          <xdr:rowOff>200025</xdr:rowOff>
        </xdr:from>
        <xdr:to>
          <xdr:col>7</xdr:col>
          <xdr:colOff>352425</xdr:colOff>
          <xdr:row>47</xdr:row>
          <xdr:rowOff>0</xdr:rowOff>
        </xdr:to>
        <xdr:sp macro="" textlink="">
          <xdr:nvSpPr>
            <xdr:cNvPr id="1438" name="Check Box 414" hidden="1">
              <a:extLst>
                <a:ext uri="{63B3BB69-23CF-44E3-9099-C40C66FF867C}">
                  <a14:compatExt spid="_x0000_s1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45</xdr:row>
          <xdr:rowOff>200025</xdr:rowOff>
        </xdr:from>
        <xdr:to>
          <xdr:col>7</xdr:col>
          <xdr:colOff>352425</xdr:colOff>
          <xdr:row>47</xdr:row>
          <xdr:rowOff>0</xdr:rowOff>
        </xdr:to>
        <xdr:sp macro="" textlink="">
          <xdr:nvSpPr>
            <xdr:cNvPr id="1439" name="Check Box 415" hidden="1">
              <a:extLst>
                <a:ext uri="{63B3BB69-23CF-44E3-9099-C40C66FF867C}">
                  <a14:compatExt spid="_x0000_s1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45</xdr:row>
          <xdr:rowOff>9525</xdr:rowOff>
        </xdr:from>
        <xdr:to>
          <xdr:col>12</xdr:col>
          <xdr:colOff>523875</xdr:colOff>
          <xdr:row>45</xdr:row>
          <xdr:rowOff>200025</xdr:rowOff>
        </xdr:to>
        <xdr:sp macro="" textlink="">
          <xdr:nvSpPr>
            <xdr:cNvPr id="1440" name="Check Box 416" hidden="1">
              <a:extLst>
                <a:ext uri="{63B3BB69-23CF-44E3-9099-C40C66FF867C}">
                  <a14:compatExt spid="_x0000_s1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45</xdr:row>
          <xdr:rowOff>0</xdr:rowOff>
        </xdr:from>
        <xdr:to>
          <xdr:col>13</xdr:col>
          <xdr:colOff>466725</xdr:colOff>
          <xdr:row>45</xdr:row>
          <xdr:rowOff>200025</xdr:rowOff>
        </xdr:to>
        <xdr:sp macro="" textlink="">
          <xdr:nvSpPr>
            <xdr:cNvPr id="1441" name="Check Box 417" hidden="1">
              <a:extLst>
                <a:ext uri="{63B3BB69-23CF-44E3-9099-C40C66FF867C}">
                  <a14:compatExt spid="_x0000_s1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46</xdr:row>
          <xdr:rowOff>9525</xdr:rowOff>
        </xdr:from>
        <xdr:to>
          <xdr:col>12</xdr:col>
          <xdr:colOff>523875</xdr:colOff>
          <xdr:row>46</xdr:row>
          <xdr:rowOff>200025</xdr:rowOff>
        </xdr:to>
        <xdr:sp macro="" textlink="">
          <xdr:nvSpPr>
            <xdr:cNvPr id="1442" name="Check Box 418" hidden="1">
              <a:extLst>
                <a:ext uri="{63B3BB69-23CF-44E3-9099-C40C66FF867C}">
                  <a14:compatExt spid="_x0000_s1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46</xdr:row>
          <xdr:rowOff>0</xdr:rowOff>
        </xdr:from>
        <xdr:to>
          <xdr:col>13</xdr:col>
          <xdr:colOff>466725</xdr:colOff>
          <xdr:row>46</xdr:row>
          <xdr:rowOff>200025</xdr:rowOff>
        </xdr:to>
        <xdr:sp macro="" textlink="">
          <xdr:nvSpPr>
            <xdr:cNvPr id="1443" name="Check Box 419" hidden="1">
              <a:extLst>
                <a:ext uri="{63B3BB69-23CF-44E3-9099-C40C66FF867C}">
                  <a14:compatExt spid="_x0000_s1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46</xdr:row>
          <xdr:rowOff>200025</xdr:rowOff>
        </xdr:from>
        <xdr:to>
          <xdr:col>7</xdr:col>
          <xdr:colOff>352425</xdr:colOff>
          <xdr:row>48</xdr:row>
          <xdr:rowOff>0</xdr:rowOff>
        </xdr:to>
        <xdr:sp macro="" textlink="">
          <xdr:nvSpPr>
            <xdr:cNvPr id="1444" name="Check Box 420" hidden="1">
              <a:extLst>
                <a:ext uri="{63B3BB69-23CF-44E3-9099-C40C66FF867C}">
                  <a14:compatExt spid="_x0000_s1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46</xdr:row>
          <xdr:rowOff>200025</xdr:rowOff>
        </xdr:from>
        <xdr:to>
          <xdr:col>7</xdr:col>
          <xdr:colOff>352425</xdr:colOff>
          <xdr:row>48</xdr:row>
          <xdr:rowOff>0</xdr:rowOff>
        </xdr:to>
        <xdr:sp macro="" textlink="">
          <xdr:nvSpPr>
            <xdr:cNvPr id="1445" name="Check Box 421" hidden="1">
              <a:extLst>
                <a:ext uri="{63B3BB69-23CF-44E3-9099-C40C66FF867C}">
                  <a14:compatExt spid="_x0000_s1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47</xdr:row>
          <xdr:rowOff>9525</xdr:rowOff>
        </xdr:from>
        <xdr:to>
          <xdr:col>12</xdr:col>
          <xdr:colOff>523875</xdr:colOff>
          <xdr:row>47</xdr:row>
          <xdr:rowOff>200025</xdr:rowOff>
        </xdr:to>
        <xdr:sp macro="" textlink="">
          <xdr:nvSpPr>
            <xdr:cNvPr id="1446" name="Check Box 422" hidden="1">
              <a:extLst>
                <a:ext uri="{63B3BB69-23CF-44E3-9099-C40C66FF867C}">
                  <a14:compatExt spid="_x0000_s1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47</xdr:row>
          <xdr:rowOff>0</xdr:rowOff>
        </xdr:from>
        <xdr:to>
          <xdr:col>13</xdr:col>
          <xdr:colOff>466725</xdr:colOff>
          <xdr:row>47</xdr:row>
          <xdr:rowOff>200025</xdr:rowOff>
        </xdr:to>
        <xdr:sp macro="" textlink="">
          <xdr:nvSpPr>
            <xdr:cNvPr id="1447" name="Check Box 423" hidden="1">
              <a:extLst>
                <a:ext uri="{63B3BB69-23CF-44E3-9099-C40C66FF867C}">
                  <a14:compatExt spid="_x0000_s1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47</xdr:row>
          <xdr:rowOff>200025</xdr:rowOff>
        </xdr:from>
        <xdr:to>
          <xdr:col>7</xdr:col>
          <xdr:colOff>352425</xdr:colOff>
          <xdr:row>49</xdr:row>
          <xdr:rowOff>0</xdr:rowOff>
        </xdr:to>
        <xdr:sp macro="" textlink="">
          <xdr:nvSpPr>
            <xdr:cNvPr id="1448" name="Check Box 424" hidden="1">
              <a:extLst>
                <a:ext uri="{63B3BB69-23CF-44E3-9099-C40C66FF867C}">
                  <a14:compatExt spid="_x0000_s1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47</xdr:row>
          <xdr:rowOff>200025</xdr:rowOff>
        </xdr:from>
        <xdr:to>
          <xdr:col>7</xdr:col>
          <xdr:colOff>352425</xdr:colOff>
          <xdr:row>49</xdr:row>
          <xdr:rowOff>0</xdr:rowOff>
        </xdr:to>
        <xdr:sp macro="" textlink="">
          <xdr:nvSpPr>
            <xdr:cNvPr id="1449" name="Check Box 425" hidden="1">
              <a:extLst>
                <a:ext uri="{63B3BB69-23CF-44E3-9099-C40C66FF867C}">
                  <a14:compatExt spid="_x0000_s1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48</xdr:row>
          <xdr:rowOff>9525</xdr:rowOff>
        </xdr:from>
        <xdr:to>
          <xdr:col>12</xdr:col>
          <xdr:colOff>523875</xdr:colOff>
          <xdr:row>48</xdr:row>
          <xdr:rowOff>200025</xdr:rowOff>
        </xdr:to>
        <xdr:sp macro="" textlink="">
          <xdr:nvSpPr>
            <xdr:cNvPr id="1450" name="Check Box 426" hidden="1">
              <a:extLst>
                <a:ext uri="{63B3BB69-23CF-44E3-9099-C40C66FF867C}">
                  <a14:compatExt spid="_x0000_s1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48</xdr:row>
          <xdr:rowOff>0</xdr:rowOff>
        </xdr:from>
        <xdr:to>
          <xdr:col>13</xdr:col>
          <xdr:colOff>466725</xdr:colOff>
          <xdr:row>48</xdr:row>
          <xdr:rowOff>200025</xdr:rowOff>
        </xdr:to>
        <xdr:sp macro="" textlink="">
          <xdr:nvSpPr>
            <xdr:cNvPr id="1451" name="Check Box 427" hidden="1">
              <a:extLst>
                <a:ext uri="{63B3BB69-23CF-44E3-9099-C40C66FF867C}">
                  <a14:compatExt spid="_x0000_s1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48</xdr:row>
          <xdr:rowOff>200025</xdr:rowOff>
        </xdr:from>
        <xdr:to>
          <xdr:col>7</xdr:col>
          <xdr:colOff>352425</xdr:colOff>
          <xdr:row>50</xdr:row>
          <xdr:rowOff>0</xdr:rowOff>
        </xdr:to>
        <xdr:sp macro="" textlink="">
          <xdr:nvSpPr>
            <xdr:cNvPr id="1453" name="Check Box 429" hidden="1">
              <a:extLst>
                <a:ext uri="{63B3BB69-23CF-44E3-9099-C40C66FF867C}">
                  <a14:compatExt spid="_x0000_s1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48</xdr:row>
          <xdr:rowOff>200025</xdr:rowOff>
        </xdr:from>
        <xdr:to>
          <xdr:col>7</xdr:col>
          <xdr:colOff>352425</xdr:colOff>
          <xdr:row>50</xdr:row>
          <xdr:rowOff>0</xdr:rowOff>
        </xdr:to>
        <xdr:sp macro="" textlink="">
          <xdr:nvSpPr>
            <xdr:cNvPr id="1454" name="Check Box 430" hidden="1">
              <a:extLst>
                <a:ext uri="{63B3BB69-23CF-44E3-9099-C40C66FF867C}">
                  <a14:compatExt spid="_x0000_s1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314325</xdr:colOff>
          <xdr:row>49</xdr:row>
          <xdr:rowOff>9525</xdr:rowOff>
        </xdr:from>
        <xdr:to>
          <xdr:col>12</xdr:col>
          <xdr:colOff>523875</xdr:colOff>
          <xdr:row>49</xdr:row>
          <xdr:rowOff>200025</xdr:rowOff>
        </xdr:to>
        <xdr:sp macro="" textlink="">
          <xdr:nvSpPr>
            <xdr:cNvPr id="1455" name="Check Box 431" hidden="1">
              <a:extLst>
                <a:ext uri="{63B3BB69-23CF-44E3-9099-C40C66FF867C}">
                  <a14:compatExt spid="_x0000_s1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49</xdr:row>
          <xdr:rowOff>0</xdr:rowOff>
        </xdr:from>
        <xdr:to>
          <xdr:col>13</xdr:col>
          <xdr:colOff>466725</xdr:colOff>
          <xdr:row>49</xdr:row>
          <xdr:rowOff>200025</xdr:rowOff>
        </xdr:to>
        <xdr:sp macro="" textlink="">
          <xdr:nvSpPr>
            <xdr:cNvPr id="1456" name="Check Box 432" hidden="1">
              <a:extLst>
                <a:ext uri="{63B3BB69-23CF-44E3-9099-C40C66FF867C}">
                  <a14:compatExt spid="_x0000_s1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id="1" name="Table1" displayName="Table1" ref="A2:S51" totalsRowCount="1" headerRowDxfId="174" dataDxfId="173">
  <autoFilter ref="A2:S50"/>
  <sortState ref="A3:Q28">
    <sortCondition ref="B2:B20"/>
  </sortState>
  <tableColumns count="19">
    <tableColumn id="1" name="Received" dataDxfId="172" totalsRowDxfId="171"/>
    <tableColumn id="2" name="Tender Number" dataDxfId="170" totalsRowDxfId="169"/>
    <tableColumn id="3" name="Erf Number" dataDxfId="168" totalsRowDxfId="167"/>
    <tableColumn id="4" name="Suburb" dataDxfId="166" totalsRowDxfId="165"/>
    <tableColumn id="5" name="Client" dataDxfId="164" totalsRowDxfId="163"/>
    <tableColumn id="11" name="Project Type" dataDxfId="162" totalsRowDxfId="161"/>
    <tableColumn id="10" name="Category" dataDxfId="160" totalsRowDxfId="159"/>
    <tableColumn id="6" name="Sent" dataDxfId="158" totalsRowDxfId="157"/>
    <tableColumn id="7" name="Follow Up" dataDxfId="156" totalsRowDxfId="155"/>
    <tableColumn id="8" name="Notes" dataDxfId="154" totalsRowDxfId="153"/>
    <tableColumn id="18" name="Column1" dataDxfId="152" totalsRowDxfId="151"/>
    <tableColumn id="12" name="Status" dataDxfId="150" totalsRowDxfId="149"/>
    <tableColumn id="13" name="Accepted" dataDxfId="148" totalsRowDxfId="147"/>
    <tableColumn id="14" name="Rejected" dataDxfId="146" totalsRowDxfId="145"/>
    <tableColumn id="15" name="Reason" dataDxfId="144" totalsRowDxfId="143"/>
    <tableColumn id="19" name="Value" totalsRowFunction="sum" dataDxfId="142" totalsRowDxfId="141" dataCellStyle="Currency"/>
    <tableColumn id="9" name="sent data" dataDxfId="140" totalsRowDxfId="139"/>
    <tableColumn id="16" name="accepted data" dataDxfId="138" totalsRowDxfId="137"/>
    <tableColumn id="17" name="rejected data" dataDxfId="136" totalsRowDxfId="135"/>
  </tableColumns>
  <tableStyleInfo name="TableStyleLight1" showFirstColumn="0" showLastColumn="0" showRowStripes="1" showColumnStripes="0"/>
</table>
</file>

<file path=xl/tables/table10.xml><?xml version="1.0" encoding="utf-8"?>
<table xmlns="http://schemas.openxmlformats.org/spreadsheetml/2006/main" id="6" name="Table6" displayName="Table6" ref="J2:J6" totalsRowShown="0">
  <autoFilter ref="J2:J6"/>
  <tableColumns count="1">
    <tableColumn id="1" name="Priority"/>
  </tableColumns>
  <tableStyleInfo name="TableStyleLight1" showFirstColumn="0" showLastColumn="0" showRowStripes="1" showColumnStripes="0"/>
</table>
</file>

<file path=xl/tables/table11.xml><?xml version="1.0" encoding="utf-8"?>
<table xmlns="http://schemas.openxmlformats.org/spreadsheetml/2006/main" id="8" name="Table8" displayName="Table8" ref="L2:L7" totalsRowShown="0">
  <autoFilter ref="L2:L7"/>
  <tableColumns count="1">
    <tableColumn id="1" name="Status"/>
  </tableColumns>
  <tableStyleInfo name="TableStyleLight1" showFirstColumn="0" showLastColumn="0" showRowStripes="1" showColumnStripes="0"/>
</table>
</file>

<file path=xl/tables/table2.xml><?xml version="1.0" encoding="utf-8"?>
<table xmlns="http://schemas.openxmlformats.org/spreadsheetml/2006/main" id="4" name="Table4" displayName="Table4" ref="A2:L42" totalsRowShown="0" headerRowDxfId="134" dataDxfId="133">
  <autoFilter ref="A2:L42"/>
  <sortState ref="A3:L35">
    <sortCondition ref="A2:A35"/>
  </sortState>
  <tableColumns count="12">
    <tableColumn id="1" name="AP Number" dataDxfId="132"/>
    <tableColumn id="2" name="Erf Number" dataDxfId="131"/>
    <tableColumn id="3" name="Allotment" dataDxfId="130"/>
    <tableColumn id="4" name="Name" dataDxfId="129"/>
    <tableColumn id="5" name="Project Type" dataDxfId="128"/>
    <tableColumn id="6" name="Catagory" dataDxfId="127"/>
    <tableColumn id="7" name="Assignee" dataDxfId="126"/>
    <tableColumn id="8" name="Start Date" dataDxfId="125"/>
    <tableColumn id="9" name="Due Date" dataDxfId="124"/>
    <tableColumn id="10" name="Notes" dataDxfId="123"/>
    <tableColumn id="11" name="Completed" dataDxfId="122"/>
    <tableColumn id="12" name="Project Name" dataDxfId="121"/>
  </tableColumns>
  <tableStyleInfo name="TableStyleLight1" showFirstColumn="0" showLastColumn="0" showRowStripes="1" showColumnStripes="0"/>
</table>
</file>

<file path=xl/tables/table3.xml><?xml version="1.0" encoding="utf-8"?>
<table xmlns="http://schemas.openxmlformats.org/spreadsheetml/2006/main" id="5" name="Project_Status6" displayName="Project_Status6" ref="B4:L45" totalsRowShown="0" headerRowDxfId="90" dataDxfId="89">
  <autoFilter ref="B4:L45"/>
  <sortState ref="B8:L29">
    <sortCondition ref="C5:C40"/>
  </sortState>
  <tableColumns count="11">
    <tableColumn id="11" name="Priority" dataDxfId="88"/>
    <tableColumn id="1" name="Project Name" dataDxfId="87">
      <calculatedColumnFormula>'Current Projects'!L3</calculatedColumnFormula>
    </tableColumn>
    <tableColumn id="2" name="Allotment" dataDxfId="86">
      <calculatedColumnFormula>'Current Projects'!C3</calculatedColumnFormula>
    </tableColumn>
    <tableColumn id="3" name="Assigned to" dataDxfId="85">
      <calculatedColumnFormula>'Current Projects'!G3</calculatedColumnFormula>
    </tableColumn>
    <tableColumn id="4" name="Brief Summary" dataDxfId="84"/>
    <tableColumn id="5" name="Status" dataDxfId="83"/>
    <tableColumn id="6" name="Notes" dataDxfId="82"/>
    <tableColumn id="7" name="Next Step" dataDxfId="81"/>
    <tableColumn id="8" name="Last DATE actioned" dataDxfId="80"/>
    <tableColumn id="9" name="Current DATE" dataDxfId="79">
      <calculatedColumnFormula>TODAY()</calculatedColumnFormula>
    </tableColumn>
    <tableColumn id="10" name="Lapsed Days" dataDxfId="78">
      <calculatedColumnFormula>NETWORKDAYS(Project_Status6[[#This Row],[Last DATE actioned]],Project_Status6[[#This Row],[Current DATE]],Table39[Public Holidays 2024])</calculatedColumnFormula>
    </tableColumn>
  </tableColumns>
  <tableStyleInfo name="TableStyleLight4" showFirstColumn="0" showLastColumn="0" showRowStripes="1" showColumnStripes="0"/>
</table>
</file>

<file path=xl/tables/table4.xml><?xml version="1.0" encoding="utf-8"?>
<table xmlns="http://schemas.openxmlformats.org/spreadsheetml/2006/main" id="7" name="Project_Status68" displayName="Project_Status68" ref="B4:L13" totalsRowShown="0" headerRowDxfId="62" dataDxfId="61">
  <autoFilter ref="B4:L13"/>
  <sortState ref="B5:K37">
    <sortCondition ref="B4:B37"/>
  </sortState>
  <tableColumns count="11">
    <tableColumn id="11" name="Priority" dataDxfId="60"/>
    <tableColumn id="1" name="Project Name" dataDxfId="59">
      <calculatedColumnFormula>'Current Projects'!L3</calculatedColumnFormula>
    </tableColumn>
    <tableColumn id="2" name="Allotment" dataDxfId="58">
      <calculatedColumnFormula>'Current Projects'!C3</calculatedColumnFormula>
    </tableColumn>
    <tableColumn id="3" name="Assigned to" dataDxfId="57">
      <calculatedColumnFormula>'Current Projects'!G3</calculatedColumnFormula>
    </tableColumn>
    <tableColumn id="4" name="Brief Summary" dataDxfId="56"/>
    <tableColumn id="5" name="Status" dataDxfId="55"/>
    <tableColumn id="6" name="Notes" dataDxfId="54"/>
    <tableColumn id="7" name="Next Step" dataDxfId="53"/>
    <tableColumn id="8" name="Last DATE actioned" dataDxfId="52"/>
    <tableColumn id="9" name="Current DATE" dataDxfId="51">
      <calculatedColumnFormula>TODAY()</calculatedColumnFormula>
    </tableColumn>
    <tableColumn id="10" name="Lapsed Days" dataDxfId="50">
      <calculatedColumnFormula>NETWORKDAYS(Project_Status68[[#This Row],[Last DATE actioned]],Project_Status68[[#This Row],[Current DATE]],Table39[Public Holidays 2024])</calculatedColumnFormula>
    </tableColumn>
  </tableColumns>
  <tableStyleInfo name="TableStyleLight4" showFirstColumn="0" showLastColumn="0" showRowStripes="1" showColumnStripes="0"/>
</table>
</file>

<file path=xl/tables/table5.xml><?xml version="1.0" encoding="utf-8"?>
<table xmlns="http://schemas.openxmlformats.org/spreadsheetml/2006/main" id="9" name="Table9" displayName="Table9" ref="A2:V27" totalsRowCount="1" tableBorderDxfId="49">
  <autoFilter ref="A2:V26"/>
  <tableColumns count="22">
    <tableColumn id="1" name="AP NO" dataDxfId="48" totalsRowDxfId="47" dataCellStyle="Normal 2"/>
    <tableColumn id="2" name="CLIENT DETAILS" dataDxfId="46" totalsRowDxfId="45" dataCellStyle="Normal 2"/>
    <tableColumn id="3" name="ERF NO" dataDxfId="44" totalsRowDxfId="43" dataCellStyle="Normal 2"/>
    <tableColumn id="4" name="JOB VALUE" totalsRowFunction="sum" dataDxfId="42" totalsRowDxfId="41" dataCellStyle="Normal 2"/>
    <tableColumn id="5" name="PAY DATE" totalsRowDxfId="40"/>
    <tableColumn id="6" name="INV" dataDxfId="39" totalsRowDxfId="38" dataCellStyle="Normal 2"/>
    <tableColumn id="7" name="ACCEPT PAID" dataDxfId="37" totalsRowDxfId="36" dataCellStyle="Normal 2"/>
    <tableColumn id="8" name="PAY DATE2" dataDxfId="35" totalsRowDxfId="34" dataCellStyle="Normal 2"/>
    <tableColumn id="9" name="INV3" dataDxfId="33" totalsRowDxfId="32" dataCellStyle="Normal 2"/>
    <tableColumn id="10" name="PROGRESS PAID" dataDxfId="31" totalsRowDxfId="30" dataCellStyle="Normal 2"/>
    <tableColumn id="11" name="PAY DATE4" dataDxfId="29" totalsRowDxfId="28" dataCellStyle="Normal 2"/>
    <tableColumn id="12" name="INV5" dataDxfId="27" totalsRowDxfId="26" dataCellStyle="Normal 2"/>
    <tableColumn id="13" name="PROGRESS PAID6" dataDxfId="25" totalsRowDxfId="24" dataCellStyle="Normal 2"/>
    <tableColumn id="14" name="PAY DATE7" dataDxfId="23" totalsRowDxfId="22" dataCellStyle="Normal 2"/>
    <tableColumn id="15" name="INV8" dataDxfId="21" totalsRowDxfId="20" dataCellStyle="Normal 2"/>
    <tableColumn id="16" name="FINAL PAID" dataDxfId="19" totalsRowDxfId="18" dataCellStyle="Normal 2"/>
    <tableColumn id="17" name="ADDITIONAL " dataDxfId="17" totalsRowDxfId="16" dataCellStyle="Normal 2"/>
    <tableColumn id="18" name="INV9" dataDxfId="15" totalsRowDxfId="14" dataCellStyle="Normal 2"/>
    <tableColumn id="19" name="OUTSTANDING" totalsRowFunction="sum" dataDxfId="13" totalsRowDxfId="12" dataCellStyle="Normal 2"/>
    <tableColumn id="20" name="Column1"/>
    <tableColumn id="21" name="Column2"/>
    <tableColumn id="22" name="Column3"/>
  </tableColumns>
  <tableStyleInfo name="TableStyleLight1" showFirstColumn="0" showLastColumn="0" showRowStripes="1" showColumnStripes="0"/>
</table>
</file>

<file path=xl/tables/table6.xml><?xml version="1.0" encoding="utf-8"?>
<table xmlns="http://schemas.openxmlformats.org/spreadsheetml/2006/main" id="39" name="Table39" displayName="Table39" ref="B2:B16" totalsRowShown="0">
  <autoFilter ref="B2:B16"/>
  <tableColumns count="1">
    <tableColumn id="1" name="Public Holidays 2024" dataDxfId="11"/>
  </tableColumns>
  <tableStyleInfo name="TableStyleLight1" showFirstColumn="0" showLastColumn="0" showRowStripes="1" showColumnStripes="0"/>
</table>
</file>

<file path=xl/tables/table7.xml><?xml version="1.0" encoding="utf-8"?>
<table xmlns="http://schemas.openxmlformats.org/spreadsheetml/2006/main" id="3" name="Table3" displayName="Table3" ref="D2:D7" totalsRowShown="0" headerRowDxfId="10" dataDxfId="9">
  <autoFilter ref="D2:D7"/>
  <tableColumns count="1">
    <tableColumn id="1" name="Project Type" dataDxfId="8"/>
  </tableColumns>
  <tableStyleInfo name="TableStyleLight1" showFirstColumn="0" showLastColumn="0" showRowStripes="1" showColumnStripes="0"/>
</table>
</file>

<file path=xl/tables/table8.xml><?xml version="1.0" encoding="utf-8"?>
<table xmlns="http://schemas.openxmlformats.org/spreadsheetml/2006/main" id="2" name="Table2" displayName="Table2" ref="F2:F7" totalsRowShown="0" headerRowDxfId="7" dataDxfId="6">
  <autoFilter ref="F2:F7"/>
  <tableColumns count="1">
    <tableColumn id="1" name="Category" dataDxfId="5"/>
  </tableColumns>
  <tableStyleInfo name="TableStyleLight1" showFirstColumn="0" showLastColumn="0" showRowStripes="1" showColumnStripes="0"/>
</table>
</file>

<file path=xl/tables/table9.xml><?xml version="1.0" encoding="utf-8"?>
<table xmlns="http://schemas.openxmlformats.org/spreadsheetml/2006/main" id="31" name="Table31" displayName="Table31" ref="H2:H7" totalsRowShown="0" headerRowDxfId="4" dataDxfId="2" headerRowBorderDxfId="3" tableBorderDxfId="1">
  <autoFilter ref="H2:H7"/>
  <tableColumns count="1">
    <tableColumn id="1" name="Staff"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6" Type="http://schemas.openxmlformats.org/officeDocument/2006/relationships/ctrlProp" Target="../ctrlProps/ctrlProp3.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table" Target="../tables/table1.xml"/><Relationship Id="rId190" Type="http://schemas.openxmlformats.org/officeDocument/2006/relationships/ctrlProp" Target="../ctrlProps/ctrlProp187.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7" Type="http://schemas.openxmlformats.org/officeDocument/2006/relationships/table" Target="../tables/table11.xml"/><Relationship Id="rId2" Type="http://schemas.openxmlformats.org/officeDocument/2006/relationships/table" Target="../tables/table6.xml"/><Relationship Id="rId1" Type="http://schemas.openxmlformats.org/officeDocument/2006/relationships/printerSettings" Target="../printerSettings/printerSettings5.bin"/><Relationship Id="rId6" Type="http://schemas.openxmlformats.org/officeDocument/2006/relationships/table" Target="../tables/table10.xml"/><Relationship Id="rId5" Type="http://schemas.openxmlformats.org/officeDocument/2006/relationships/table" Target="../tables/table9.xml"/><Relationship Id="rId4"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74"/>
  <sheetViews>
    <sheetView topLeftCell="A4" zoomScaleNormal="100" workbookViewId="0">
      <selection activeCell="E63" sqref="E63"/>
    </sheetView>
  </sheetViews>
  <sheetFormatPr defaultRowHeight="16.5" x14ac:dyDescent="0.3"/>
  <cols>
    <col min="1" max="1" width="11.85546875" style="1" bestFit="1" customWidth="1"/>
    <col min="2" max="2" width="17.7109375" style="1" bestFit="1" customWidth="1"/>
    <col min="3" max="3" width="14.42578125" style="1" bestFit="1" customWidth="1"/>
    <col min="4" max="4" width="15.5703125" style="1" bestFit="1" customWidth="1"/>
    <col min="5" max="5" width="32.5703125" style="1" bestFit="1" customWidth="1"/>
    <col min="6" max="6" width="19" style="1" bestFit="1" customWidth="1"/>
    <col min="7" max="7" width="12.5703125" style="1" bestFit="1" customWidth="1"/>
    <col min="8" max="8" width="7.140625" style="1" bestFit="1" customWidth="1"/>
    <col min="9" max="9" width="12" style="1" bestFit="1" customWidth="1"/>
    <col min="10" max="10" width="38.5703125" style="1" bestFit="1" customWidth="1"/>
    <col min="11" max="11" width="38.5703125" style="1" customWidth="1"/>
    <col min="12" max="12" width="34" style="1" bestFit="1" customWidth="1"/>
    <col min="13" max="13" width="12.42578125" style="1" bestFit="1" customWidth="1"/>
    <col min="14" max="14" width="11.42578125" style="1" bestFit="1" customWidth="1"/>
    <col min="15" max="15" width="10" style="1" bestFit="1" customWidth="1"/>
    <col min="16" max="16" width="14.85546875" style="1" bestFit="1" customWidth="1"/>
    <col min="17" max="17" width="12" style="1" bestFit="1" customWidth="1"/>
    <col min="18" max="18" width="17.42578125" style="1" bestFit="1" customWidth="1"/>
    <col min="19" max="19" width="16.140625" style="1" bestFit="1" customWidth="1"/>
    <col min="20" max="16384" width="9.140625" style="1"/>
  </cols>
  <sheetData>
    <row r="1" spans="1:21" x14ac:dyDescent="0.3">
      <c r="A1" s="335" t="s">
        <v>30</v>
      </c>
      <c r="B1" s="335"/>
      <c r="C1" s="335"/>
      <c r="D1" s="335"/>
      <c r="E1" s="335"/>
      <c r="F1" s="335"/>
      <c r="G1" s="335"/>
      <c r="H1" s="335"/>
      <c r="I1" s="335"/>
      <c r="J1" s="335"/>
      <c r="K1" s="335"/>
      <c r="L1" s="335"/>
      <c r="M1" s="335"/>
      <c r="N1" s="335"/>
      <c r="O1" s="335"/>
      <c r="P1" s="335"/>
      <c r="Q1" s="335"/>
      <c r="R1" s="335"/>
      <c r="S1" s="335"/>
    </row>
    <row r="2" spans="1:21" x14ac:dyDescent="0.3">
      <c r="A2" s="2" t="s">
        <v>4</v>
      </c>
      <c r="B2" s="2" t="s">
        <v>0</v>
      </c>
      <c r="C2" s="2" t="s">
        <v>1</v>
      </c>
      <c r="D2" s="2" t="s">
        <v>2</v>
      </c>
      <c r="E2" s="2" t="s">
        <v>3</v>
      </c>
      <c r="F2" s="2" t="s">
        <v>37</v>
      </c>
      <c r="G2" s="2" t="s">
        <v>111</v>
      </c>
      <c r="H2" s="2" t="s">
        <v>5</v>
      </c>
      <c r="I2" s="2" t="s">
        <v>6</v>
      </c>
      <c r="J2" s="2" t="s">
        <v>11</v>
      </c>
      <c r="K2" s="2" t="s">
        <v>406</v>
      </c>
      <c r="L2" s="2" t="s">
        <v>119</v>
      </c>
      <c r="M2" s="2" t="s">
        <v>38</v>
      </c>
      <c r="N2" s="2" t="s">
        <v>137</v>
      </c>
      <c r="O2" s="2" t="s">
        <v>138</v>
      </c>
      <c r="P2" s="2" t="s">
        <v>362</v>
      </c>
      <c r="Q2" s="2" t="s">
        <v>139</v>
      </c>
      <c r="R2" s="2" t="s">
        <v>140</v>
      </c>
      <c r="S2" s="2" t="s">
        <v>141</v>
      </c>
    </row>
    <row r="3" spans="1:21" x14ac:dyDescent="0.3">
      <c r="A3" s="3" t="s">
        <v>403</v>
      </c>
      <c r="B3" s="2" t="s">
        <v>114</v>
      </c>
      <c r="C3" s="2" t="s">
        <v>115</v>
      </c>
      <c r="D3" s="2" t="s">
        <v>61</v>
      </c>
      <c r="E3" s="2" t="s">
        <v>60</v>
      </c>
      <c r="F3" s="2" t="s">
        <v>116</v>
      </c>
      <c r="G3" s="2" t="s">
        <v>43</v>
      </c>
      <c r="H3" s="2"/>
      <c r="I3" s="3"/>
      <c r="J3" s="2" t="s">
        <v>256</v>
      </c>
      <c r="K3" s="2" t="s">
        <v>368</v>
      </c>
      <c r="L3" s="2" t="s">
        <v>368</v>
      </c>
      <c r="M3" s="2"/>
      <c r="N3" s="2"/>
      <c r="O3" s="2"/>
      <c r="P3" s="58">
        <v>6000</v>
      </c>
      <c r="Q3" s="2" t="b">
        <v>1</v>
      </c>
      <c r="R3" s="2" t="b">
        <v>1</v>
      </c>
      <c r="S3" s="2" t="b">
        <v>0</v>
      </c>
    </row>
    <row r="4" spans="1:21" x14ac:dyDescent="0.3">
      <c r="A4" s="3" t="s">
        <v>402</v>
      </c>
      <c r="B4" s="2" t="s">
        <v>103</v>
      </c>
      <c r="C4" s="2" t="s">
        <v>71</v>
      </c>
      <c r="D4" s="2" t="s">
        <v>70</v>
      </c>
      <c r="E4" s="2" t="s">
        <v>104</v>
      </c>
      <c r="F4" s="2" t="s">
        <v>116</v>
      </c>
      <c r="G4" s="2" t="s">
        <v>59</v>
      </c>
      <c r="H4" s="2"/>
      <c r="I4" s="3"/>
      <c r="J4" s="2" t="s">
        <v>122</v>
      </c>
      <c r="K4" s="2" t="s">
        <v>368</v>
      </c>
      <c r="L4" s="2" t="s">
        <v>368</v>
      </c>
      <c r="M4" s="2"/>
      <c r="N4" s="2"/>
      <c r="O4" s="2"/>
      <c r="P4" s="58">
        <v>38000</v>
      </c>
      <c r="Q4" s="2" t="b">
        <v>1</v>
      </c>
      <c r="R4" s="2" t="b">
        <v>1</v>
      </c>
      <c r="S4" s="2" t="b">
        <v>0</v>
      </c>
    </row>
    <row r="5" spans="1:21" x14ac:dyDescent="0.3">
      <c r="A5" s="3"/>
      <c r="B5" s="2" t="s">
        <v>16</v>
      </c>
      <c r="C5" s="2" t="s">
        <v>17</v>
      </c>
      <c r="D5" s="2" t="s">
        <v>69</v>
      </c>
      <c r="E5" s="2" t="s">
        <v>118</v>
      </c>
      <c r="F5" s="2" t="s">
        <v>116</v>
      </c>
      <c r="G5" s="2" t="s">
        <v>43</v>
      </c>
      <c r="H5" s="2"/>
      <c r="I5" s="3"/>
      <c r="J5" s="2" t="s">
        <v>18</v>
      </c>
      <c r="K5" s="2" t="s">
        <v>6</v>
      </c>
      <c r="L5" s="2" t="s">
        <v>294</v>
      </c>
      <c r="M5" s="2"/>
      <c r="N5" s="2"/>
      <c r="O5" s="2"/>
      <c r="P5" s="58">
        <v>0</v>
      </c>
      <c r="Q5" s="2" t="b">
        <v>0</v>
      </c>
      <c r="R5" s="2" t="b">
        <v>0</v>
      </c>
      <c r="S5" s="2" t="b">
        <v>0</v>
      </c>
    </row>
    <row r="6" spans="1:21" x14ac:dyDescent="0.3">
      <c r="A6" s="3"/>
      <c r="B6" s="2" t="s">
        <v>19</v>
      </c>
      <c r="C6" s="2" t="s">
        <v>404</v>
      </c>
      <c r="D6" s="2" t="s">
        <v>69</v>
      </c>
      <c r="E6" s="2" t="s">
        <v>68</v>
      </c>
      <c r="F6" s="2" t="s">
        <v>116</v>
      </c>
      <c r="G6" s="2" t="s">
        <v>43</v>
      </c>
      <c r="H6" s="2"/>
      <c r="I6" s="3"/>
      <c r="J6" s="2" t="s">
        <v>20</v>
      </c>
      <c r="K6" s="2" t="s">
        <v>6</v>
      </c>
      <c r="L6" s="2" t="s">
        <v>120</v>
      </c>
      <c r="M6" s="2"/>
      <c r="N6" s="2"/>
      <c r="O6" s="2"/>
      <c r="P6" s="58">
        <v>0</v>
      </c>
      <c r="Q6" s="2" t="b">
        <v>0</v>
      </c>
      <c r="R6" s="2" t="b">
        <v>0</v>
      </c>
      <c r="S6" s="2" t="b">
        <v>0</v>
      </c>
    </row>
    <row r="7" spans="1:21" x14ac:dyDescent="0.3">
      <c r="A7" s="3"/>
      <c r="B7" s="2" t="s">
        <v>97</v>
      </c>
      <c r="C7" s="2" t="s">
        <v>98</v>
      </c>
      <c r="D7" s="2" t="s">
        <v>9</v>
      </c>
      <c r="E7" s="2" t="s">
        <v>54</v>
      </c>
      <c r="F7" s="2" t="s">
        <v>117</v>
      </c>
      <c r="G7" s="2" t="s">
        <v>43</v>
      </c>
      <c r="H7" s="2"/>
      <c r="I7" s="3"/>
      <c r="J7" s="2" t="s">
        <v>124</v>
      </c>
      <c r="K7" s="2" t="s">
        <v>6</v>
      </c>
      <c r="L7" s="2" t="s">
        <v>278</v>
      </c>
      <c r="M7" s="2"/>
      <c r="N7" s="2"/>
      <c r="O7" s="2"/>
      <c r="P7" s="58">
        <v>0</v>
      </c>
      <c r="Q7" s="2" t="b">
        <v>0</v>
      </c>
      <c r="R7" s="2" t="b">
        <v>0</v>
      </c>
      <c r="S7" s="2" t="b">
        <v>0</v>
      </c>
    </row>
    <row r="8" spans="1:21" x14ac:dyDescent="0.3">
      <c r="A8" s="3"/>
      <c r="B8" s="2" t="s">
        <v>21</v>
      </c>
      <c r="C8" s="2" t="s">
        <v>22</v>
      </c>
      <c r="D8" s="2" t="s">
        <v>58</v>
      </c>
      <c r="E8" s="2" t="s">
        <v>57</v>
      </c>
      <c r="F8" s="2" t="s">
        <v>116</v>
      </c>
      <c r="G8" s="2" t="s">
        <v>43</v>
      </c>
      <c r="H8" s="2"/>
      <c r="I8" s="3"/>
      <c r="J8" s="2" t="s">
        <v>125</v>
      </c>
      <c r="K8" s="2" t="s">
        <v>6</v>
      </c>
      <c r="L8" s="2" t="s">
        <v>126</v>
      </c>
      <c r="M8" s="2"/>
      <c r="N8" s="2"/>
      <c r="O8" s="2"/>
      <c r="P8" s="58">
        <v>0</v>
      </c>
      <c r="Q8" s="2" t="b">
        <v>0</v>
      </c>
      <c r="R8" s="2" t="b">
        <v>0</v>
      </c>
      <c r="S8" s="2" t="b">
        <v>0</v>
      </c>
      <c r="U8" s="1" t="s">
        <v>127</v>
      </c>
    </row>
    <row r="9" spans="1:21" x14ac:dyDescent="0.3">
      <c r="A9" s="3"/>
      <c r="B9" s="2" t="s">
        <v>23</v>
      </c>
      <c r="C9" s="2" t="s">
        <v>24</v>
      </c>
      <c r="D9" s="2" t="s">
        <v>58</v>
      </c>
      <c r="E9" s="2" t="s">
        <v>57</v>
      </c>
      <c r="F9" s="2" t="s">
        <v>116</v>
      </c>
      <c r="G9" s="2" t="s">
        <v>43</v>
      </c>
      <c r="H9" s="2"/>
      <c r="I9" s="3"/>
      <c r="J9" s="2" t="s">
        <v>125</v>
      </c>
      <c r="K9" s="2" t="s">
        <v>6</v>
      </c>
      <c r="L9" s="2" t="s">
        <v>126</v>
      </c>
      <c r="M9" s="2"/>
      <c r="N9" s="2"/>
      <c r="O9" s="2"/>
      <c r="P9" s="58">
        <v>0</v>
      </c>
      <c r="Q9" s="2" t="b">
        <v>0</v>
      </c>
      <c r="R9" s="2" t="b">
        <v>0</v>
      </c>
      <c r="S9" s="2" t="b">
        <v>0</v>
      </c>
      <c r="U9" s="1" t="s">
        <v>127</v>
      </c>
    </row>
    <row r="10" spans="1:21" s="29" customFormat="1" ht="15" x14ac:dyDescent="0.25">
      <c r="A10" s="28"/>
      <c r="B10" s="29" t="s">
        <v>105</v>
      </c>
      <c r="C10" s="29" t="s">
        <v>106</v>
      </c>
      <c r="D10" s="29" t="s">
        <v>58</v>
      </c>
      <c r="E10" s="29" t="s">
        <v>81</v>
      </c>
      <c r="F10" s="29" t="s">
        <v>42</v>
      </c>
      <c r="G10" s="29" t="s">
        <v>43</v>
      </c>
      <c r="H10" s="28"/>
      <c r="I10" s="28"/>
      <c r="J10" s="29" t="s">
        <v>128</v>
      </c>
      <c r="K10" s="2" t="s">
        <v>129</v>
      </c>
      <c r="L10" s="29" t="s">
        <v>129</v>
      </c>
      <c r="P10" s="59"/>
      <c r="Q10" s="29" t="b">
        <v>0</v>
      </c>
      <c r="R10" s="29" t="b">
        <v>0</v>
      </c>
      <c r="S10" s="29" t="b">
        <v>0</v>
      </c>
    </row>
    <row r="11" spans="1:21" x14ac:dyDescent="0.3">
      <c r="A11" s="3"/>
      <c r="B11" s="2" t="s">
        <v>99</v>
      </c>
      <c r="C11" s="2" t="s">
        <v>100</v>
      </c>
      <c r="D11" s="2" t="s">
        <v>101</v>
      </c>
      <c r="E11" s="2" t="s">
        <v>102</v>
      </c>
      <c r="F11" s="2" t="s">
        <v>116</v>
      </c>
      <c r="G11" s="2" t="s">
        <v>59</v>
      </c>
      <c r="H11" s="2"/>
      <c r="I11" s="3"/>
      <c r="J11" s="2" t="s">
        <v>130</v>
      </c>
      <c r="K11" s="2" t="s">
        <v>6</v>
      </c>
      <c r="L11" s="2" t="s">
        <v>131</v>
      </c>
      <c r="M11" s="2"/>
      <c r="N11" s="2"/>
      <c r="O11" s="2"/>
      <c r="P11" s="58">
        <v>0</v>
      </c>
      <c r="Q11" s="2" t="b">
        <v>0</v>
      </c>
      <c r="R11" s="2" t="b">
        <v>0</v>
      </c>
      <c r="S11" s="2" t="b">
        <v>0</v>
      </c>
    </row>
    <row r="12" spans="1:21" x14ac:dyDescent="0.3">
      <c r="A12" s="3"/>
      <c r="B12" s="2" t="s">
        <v>107</v>
      </c>
      <c r="C12" s="2" t="s">
        <v>108</v>
      </c>
      <c r="D12" s="2" t="s">
        <v>85</v>
      </c>
      <c r="E12" s="2" t="s">
        <v>84</v>
      </c>
      <c r="F12" s="2" t="s">
        <v>116</v>
      </c>
      <c r="G12" s="2" t="s">
        <v>43</v>
      </c>
      <c r="H12" s="2"/>
      <c r="I12" s="3"/>
      <c r="J12" s="2" t="s">
        <v>132</v>
      </c>
      <c r="K12" s="2" t="s">
        <v>6</v>
      </c>
      <c r="L12" s="2" t="s">
        <v>133</v>
      </c>
      <c r="M12" s="2"/>
      <c r="N12" s="2"/>
      <c r="O12" s="2"/>
      <c r="P12" s="58">
        <v>35650</v>
      </c>
      <c r="Q12" s="2" t="b">
        <v>0</v>
      </c>
      <c r="R12" s="2" t="b">
        <v>0</v>
      </c>
      <c r="S12" s="2" t="b">
        <v>0</v>
      </c>
    </row>
    <row r="13" spans="1:21" x14ac:dyDescent="0.3">
      <c r="A13" s="3"/>
      <c r="B13" s="2" t="s">
        <v>121</v>
      </c>
      <c r="C13" s="2" t="s">
        <v>27</v>
      </c>
      <c r="D13" s="2" t="s">
        <v>28</v>
      </c>
      <c r="E13" s="2" t="s">
        <v>29</v>
      </c>
      <c r="F13" s="2" t="s">
        <v>42</v>
      </c>
      <c r="G13" s="2" t="s">
        <v>59</v>
      </c>
      <c r="H13" s="2"/>
      <c r="I13" s="3"/>
      <c r="J13" s="2" t="s">
        <v>240</v>
      </c>
      <c r="K13" s="2" t="s">
        <v>123</v>
      </c>
      <c r="L13" s="2" t="s">
        <v>136</v>
      </c>
      <c r="M13" s="2"/>
      <c r="N13" s="2"/>
      <c r="O13" s="2"/>
      <c r="P13" s="58">
        <v>57250</v>
      </c>
      <c r="Q13" s="2" t="b">
        <v>1</v>
      </c>
      <c r="R13" s="2" t="b">
        <v>0</v>
      </c>
      <c r="S13" s="2" t="b">
        <v>0</v>
      </c>
    </row>
    <row r="14" spans="1:21" x14ac:dyDescent="0.3">
      <c r="A14" s="3"/>
      <c r="B14" s="2" t="s">
        <v>25</v>
      </c>
      <c r="C14" s="2" t="s">
        <v>26</v>
      </c>
      <c r="D14" s="2" t="s">
        <v>85</v>
      </c>
      <c r="E14" s="2" t="s">
        <v>134</v>
      </c>
      <c r="F14" s="2" t="s">
        <v>116</v>
      </c>
      <c r="G14" s="2" t="s">
        <v>95</v>
      </c>
      <c r="H14" s="2"/>
      <c r="I14" s="3"/>
      <c r="J14" s="2"/>
      <c r="K14" s="2" t="s">
        <v>6</v>
      </c>
      <c r="L14" s="2" t="s">
        <v>241</v>
      </c>
      <c r="M14" s="2"/>
      <c r="N14" s="2"/>
      <c r="O14" s="2"/>
      <c r="P14" s="58">
        <v>92472</v>
      </c>
      <c r="Q14" s="2" t="b">
        <v>1</v>
      </c>
      <c r="R14" s="2" t="b">
        <v>0</v>
      </c>
      <c r="S14" s="2" t="b">
        <v>0</v>
      </c>
    </row>
    <row r="15" spans="1:21" x14ac:dyDescent="0.3">
      <c r="A15" s="3"/>
      <c r="B15" s="2" t="s">
        <v>7</v>
      </c>
      <c r="C15" s="2" t="s">
        <v>8</v>
      </c>
      <c r="D15" s="2" t="s">
        <v>9</v>
      </c>
      <c r="E15" s="2" t="s">
        <v>10</v>
      </c>
      <c r="F15" s="2" t="s">
        <v>42</v>
      </c>
      <c r="G15" s="2" t="s">
        <v>43</v>
      </c>
      <c r="H15" s="2"/>
      <c r="I15" s="3"/>
      <c r="J15" s="2"/>
      <c r="K15" s="2" t="s">
        <v>368</v>
      </c>
      <c r="L15" s="2" t="s">
        <v>255</v>
      </c>
      <c r="M15" s="2"/>
      <c r="N15" s="2"/>
      <c r="O15" s="2"/>
      <c r="P15" s="58">
        <v>125650</v>
      </c>
      <c r="Q15" s="2" t="b">
        <v>1</v>
      </c>
      <c r="R15" s="2" t="b">
        <v>1</v>
      </c>
      <c r="S15" s="2" t="b">
        <v>0</v>
      </c>
    </row>
    <row r="16" spans="1:21" x14ac:dyDescent="0.3">
      <c r="A16" s="3"/>
      <c r="B16" s="2" t="s">
        <v>109</v>
      </c>
      <c r="C16" s="2" t="s">
        <v>110</v>
      </c>
      <c r="D16" s="2" t="s">
        <v>94</v>
      </c>
      <c r="E16" s="2" t="s">
        <v>14</v>
      </c>
      <c r="F16" s="2" t="s">
        <v>116</v>
      </c>
      <c r="G16" s="2" t="s">
        <v>95</v>
      </c>
      <c r="H16" s="2"/>
      <c r="I16" s="3"/>
      <c r="J16" s="2" t="s">
        <v>135</v>
      </c>
      <c r="K16" s="2" t="s">
        <v>6</v>
      </c>
      <c r="L16" s="2" t="s">
        <v>242</v>
      </c>
      <c r="M16" s="2"/>
      <c r="N16" s="2"/>
      <c r="O16" s="2"/>
      <c r="P16" s="58">
        <v>0</v>
      </c>
      <c r="Q16" s="2" t="b">
        <v>0</v>
      </c>
      <c r="R16" s="2" t="b">
        <v>0</v>
      </c>
      <c r="S16" s="2" t="b">
        <v>0</v>
      </c>
    </row>
    <row r="17" spans="1:19" x14ac:dyDescent="0.3">
      <c r="A17" s="3"/>
      <c r="B17" s="2" t="s">
        <v>144</v>
      </c>
      <c r="C17" s="2" t="s">
        <v>154</v>
      </c>
      <c r="D17" s="2" t="s">
        <v>77</v>
      </c>
      <c r="E17" s="2" t="s">
        <v>155</v>
      </c>
      <c r="F17" s="2" t="s">
        <v>116</v>
      </c>
      <c r="G17" s="2" t="s">
        <v>43</v>
      </c>
      <c r="H17" s="2"/>
      <c r="I17" s="3"/>
      <c r="J17" s="2" t="s">
        <v>254</v>
      </c>
      <c r="K17" s="2" t="s">
        <v>407</v>
      </c>
      <c r="L17" s="2" t="s">
        <v>123</v>
      </c>
      <c r="M17" s="2"/>
      <c r="N17" s="2"/>
      <c r="O17" s="2"/>
      <c r="P17" s="58">
        <v>0</v>
      </c>
      <c r="Q17" s="2" t="b">
        <v>0</v>
      </c>
      <c r="R17" s="2" t="b">
        <v>0</v>
      </c>
      <c r="S17" s="2" t="b">
        <v>0</v>
      </c>
    </row>
    <row r="18" spans="1:19" x14ac:dyDescent="0.3">
      <c r="A18" s="3"/>
      <c r="B18" s="2" t="s">
        <v>145</v>
      </c>
      <c r="C18" s="2" t="s">
        <v>156</v>
      </c>
      <c r="D18" s="2" t="s">
        <v>157</v>
      </c>
      <c r="E18" s="2" t="s">
        <v>153</v>
      </c>
      <c r="F18" s="2" t="s">
        <v>116</v>
      </c>
      <c r="G18" s="2" t="s">
        <v>43</v>
      </c>
      <c r="H18" s="2"/>
      <c r="I18" s="3"/>
      <c r="J18" s="2" t="s">
        <v>158</v>
      </c>
      <c r="K18" s="2" t="s">
        <v>123</v>
      </c>
      <c r="L18" s="2" t="s">
        <v>123</v>
      </c>
      <c r="M18" s="2"/>
      <c r="N18" s="2"/>
      <c r="O18" s="2"/>
      <c r="P18" s="58">
        <v>0</v>
      </c>
      <c r="Q18" s="2" t="b">
        <v>0</v>
      </c>
      <c r="R18" s="2" t="b">
        <v>0</v>
      </c>
      <c r="S18" s="2" t="b">
        <v>0</v>
      </c>
    </row>
    <row r="19" spans="1:19" x14ac:dyDescent="0.3">
      <c r="A19" s="3"/>
      <c r="B19" s="2" t="s">
        <v>146</v>
      </c>
      <c r="C19" s="2" t="s">
        <v>159</v>
      </c>
      <c r="D19" s="2" t="s">
        <v>9</v>
      </c>
      <c r="E19" s="2" t="s">
        <v>160</v>
      </c>
      <c r="F19" s="2" t="s">
        <v>116</v>
      </c>
      <c r="G19" s="2" t="s">
        <v>43</v>
      </c>
      <c r="H19" s="2"/>
      <c r="I19" s="3"/>
      <c r="J19" s="2" t="s">
        <v>243</v>
      </c>
      <c r="K19" s="2" t="s">
        <v>6</v>
      </c>
      <c r="L19" s="2" t="s">
        <v>244</v>
      </c>
      <c r="M19" s="2"/>
      <c r="N19" s="2"/>
      <c r="O19" s="2"/>
      <c r="P19" s="58">
        <v>9000</v>
      </c>
      <c r="Q19" s="2" t="b">
        <v>0</v>
      </c>
      <c r="R19" s="2" t="b">
        <v>0</v>
      </c>
      <c r="S19" s="2" t="b">
        <v>0</v>
      </c>
    </row>
    <row r="20" spans="1:19" x14ac:dyDescent="0.3">
      <c r="A20" s="3"/>
      <c r="B20" s="2" t="s">
        <v>147</v>
      </c>
      <c r="C20" s="2" t="s">
        <v>161</v>
      </c>
      <c r="D20" s="2" t="s">
        <v>61</v>
      </c>
      <c r="E20" s="2" t="s">
        <v>284</v>
      </c>
      <c r="F20" s="2" t="s">
        <v>116</v>
      </c>
      <c r="G20" s="2" t="s">
        <v>43</v>
      </c>
      <c r="H20" s="2"/>
      <c r="I20" s="3"/>
      <c r="J20" s="2" t="s">
        <v>245</v>
      </c>
      <c r="K20" s="2" t="s">
        <v>368</v>
      </c>
      <c r="L20" s="2" t="s">
        <v>255</v>
      </c>
      <c r="M20" s="2"/>
      <c r="N20" s="2"/>
      <c r="O20" s="2"/>
      <c r="P20" s="58">
        <v>14185</v>
      </c>
      <c r="Q20" s="2" t="b">
        <v>1</v>
      </c>
      <c r="R20" s="2" t="b">
        <v>1</v>
      </c>
      <c r="S20" s="2" t="b">
        <v>0</v>
      </c>
    </row>
    <row r="21" spans="1:19" x14ac:dyDescent="0.3">
      <c r="A21" s="3"/>
      <c r="B21" s="2" t="s">
        <v>148</v>
      </c>
      <c r="C21" s="2" t="s">
        <v>163</v>
      </c>
      <c r="D21" s="2" t="s">
        <v>85</v>
      </c>
      <c r="E21" s="2" t="s">
        <v>164</v>
      </c>
      <c r="F21" s="2" t="s">
        <v>116</v>
      </c>
      <c r="G21" s="2" t="s">
        <v>95</v>
      </c>
      <c r="H21" s="2"/>
      <c r="I21" s="3"/>
      <c r="J21" s="2" t="s">
        <v>162</v>
      </c>
      <c r="K21" s="2" t="s">
        <v>6</v>
      </c>
      <c r="L21" s="2" t="s">
        <v>244</v>
      </c>
      <c r="M21" s="2"/>
      <c r="N21" s="2"/>
      <c r="O21" s="2"/>
      <c r="P21" s="58">
        <v>3200</v>
      </c>
      <c r="Q21" s="2" t="b">
        <v>1</v>
      </c>
      <c r="R21" s="2" t="b">
        <v>0</v>
      </c>
      <c r="S21" s="2" t="b">
        <v>0</v>
      </c>
    </row>
    <row r="22" spans="1:19" x14ac:dyDescent="0.3">
      <c r="A22" s="3"/>
      <c r="B22" s="2" t="s">
        <v>149</v>
      </c>
      <c r="C22" s="2" t="s">
        <v>165</v>
      </c>
      <c r="D22" s="2" t="s">
        <v>166</v>
      </c>
      <c r="E22" s="2" t="s">
        <v>167</v>
      </c>
      <c r="F22" s="2" t="s">
        <v>116</v>
      </c>
      <c r="G22" s="2" t="s">
        <v>43</v>
      </c>
      <c r="H22" s="2"/>
      <c r="I22" s="3"/>
      <c r="J22" s="2" t="s">
        <v>246</v>
      </c>
      <c r="K22" s="2" t="s">
        <v>6</v>
      </c>
      <c r="L22" s="2" t="s">
        <v>244</v>
      </c>
      <c r="M22" s="2"/>
      <c r="N22" s="2"/>
      <c r="O22" s="2"/>
      <c r="P22" s="58">
        <v>46470</v>
      </c>
      <c r="Q22" s="2" t="b">
        <v>1</v>
      </c>
      <c r="R22" s="2" t="b">
        <v>0</v>
      </c>
      <c r="S22" s="2" t="b">
        <v>0</v>
      </c>
    </row>
    <row r="23" spans="1:19" x14ac:dyDescent="0.3">
      <c r="A23" s="3"/>
      <c r="B23" s="2" t="s">
        <v>150</v>
      </c>
      <c r="C23" s="2" t="s">
        <v>168</v>
      </c>
      <c r="D23" s="2" t="s">
        <v>85</v>
      </c>
      <c r="E23" s="2" t="s">
        <v>169</v>
      </c>
      <c r="F23" s="2" t="s">
        <v>116</v>
      </c>
      <c r="G23" s="2" t="s">
        <v>95</v>
      </c>
      <c r="H23" s="2"/>
      <c r="I23" s="3"/>
      <c r="J23" s="2" t="s">
        <v>249</v>
      </c>
      <c r="K23" s="2" t="s">
        <v>368</v>
      </c>
      <c r="L23" s="2" t="s">
        <v>248</v>
      </c>
      <c r="M23" s="2"/>
      <c r="N23" s="2"/>
      <c r="O23" s="2"/>
      <c r="P23" s="58">
        <v>51050</v>
      </c>
      <c r="Q23" s="2" t="b">
        <v>1</v>
      </c>
      <c r="R23" s="2" t="b">
        <v>1</v>
      </c>
      <c r="S23" s="2" t="b">
        <v>0</v>
      </c>
    </row>
    <row r="24" spans="1:19" x14ac:dyDescent="0.3">
      <c r="A24" s="3"/>
      <c r="B24" s="2" t="s">
        <v>151</v>
      </c>
      <c r="C24" s="2" t="s">
        <v>170</v>
      </c>
      <c r="D24" s="2" t="s">
        <v>58</v>
      </c>
      <c r="E24" s="2" t="s">
        <v>171</v>
      </c>
      <c r="F24" s="2" t="s">
        <v>42</v>
      </c>
      <c r="G24" s="2" t="s">
        <v>43</v>
      </c>
      <c r="H24" s="2"/>
      <c r="I24" s="3"/>
      <c r="J24" s="2" t="s">
        <v>250</v>
      </c>
      <c r="K24" s="2" t="s">
        <v>123</v>
      </c>
      <c r="L24" s="2" t="s">
        <v>123</v>
      </c>
      <c r="M24" s="2"/>
      <c r="N24" s="2"/>
      <c r="O24" s="2"/>
      <c r="P24" s="58">
        <v>0</v>
      </c>
      <c r="Q24" s="2" t="b">
        <v>0</v>
      </c>
      <c r="R24" s="2" t="b">
        <v>0</v>
      </c>
      <c r="S24" s="2" t="b">
        <v>0</v>
      </c>
    </row>
    <row r="25" spans="1:19" x14ac:dyDescent="0.3">
      <c r="A25" s="3"/>
      <c r="B25" s="2" t="s">
        <v>152</v>
      </c>
      <c r="C25" s="2" t="s">
        <v>172</v>
      </c>
      <c r="D25" s="2" t="s">
        <v>166</v>
      </c>
      <c r="E25" s="2" t="s">
        <v>81</v>
      </c>
      <c r="F25" s="2" t="s">
        <v>42</v>
      </c>
      <c r="G25" s="2" t="s">
        <v>43</v>
      </c>
      <c r="H25" s="2"/>
      <c r="I25" s="3"/>
      <c r="J25" s="2" t="s">
        <v>251</v>
      </c>
      <c r="K25" s="2" t="s">
        <v>123</v>
      </c>
      <c r="L25" s="2" t="s">
        <v>252</v>
      </c>
      <c r="M25" s="2"/>
      <c r="N25" s="2"/>
      <c r="O25" s="2"/>
      <c r="P25" s="58">
        <v>0</v>
      </c>
      <c r="Q25" s="2" t="b">
        <v>0</v>
      </c>
      <c r="R25" s="2" t="b">
        <v>0</v>
      </c>
      <c r="S25" s="2" t="b">
        <v>0</v>
      </c>
    </row>
    <row r="26" spans="1:19" x14ac:dyDescent="0.3">
      <c r="A26" s="3"/>
      <c r="B26" s="2" t="s">
        <v>175</v>
      </c>
      <c r="C26" s="2" t="s">
        <v>173</v>
      </c>
      <c r="D26" s="2" t="s">
        <v>92</v>
      </c>
      <c r="E26" s="2" t="s">
        <v>174</v>
      </c>
      <c r="F26" s="2" t="s">
        <v>116</v>
      </c>
      <c r="G26" s="2" t="s">
        <v>43</v>
      </c>
      <c r="H26" s="2"/>
      <c r="I26" s="3"/>
      <c r="J26" s="2"/>
      <c r="K26" s="2" t="s">
        <v>368</v>
      </c>
      <c r="L26" s="2" t="s">
        <v>255</v>
      </c>
      <c r="M26" s="2"/>
      <c r="N26" s="2"/>
      <c r="O26" s="2"/>
      <c r="P26" s="58">
        <v>3265</v>
      </c>
      <c r="Q26" s="2" t="b">
        <v>0</v>
      </c>
      <c r="R26" s="2" t="b">
        <v>1</v>
      </c>
      <c r="S26" s="2" t="b">
        <v>0</v>
      </c>
    </row>
    <row r="27" spans="1:19" x14ac:dyDescent="0.3">
      <c r="A27" s="3"/>
      <c r="B27" s="2" t="s">
        <v>176</v>
      </c>
      <c r="C27" s="2" t="s">
        <v>177</v>
      </c>
      <c r="D27" s="2" t="s">
        <v>178</v>
      </c>
      <c r="E27" s="2" t="s">
        <v>179</v>
      </c>
      <c r="F27" s="2" t="s">
        <v>116</v>
      </c>
      <c r="G27" s="2" t="s">
        <v>95</v>
      </c>
      <c r="H27" s="2"/>
      <c r="I27" s="3"/>
      <c r="J27" s="2" t="s">
        <v>253</v>
      </c>
      <c r="K27" s="2" t="s">
        <v>6</v>
      </c>
      <c r="L27" s="2" t="s">
        <v>241</v>
      </c>
      <c r="M27" s="2"/>
      <c r="N27" s="2"/>
      <c r="O27" s="2"/>
      <c r="P27" s="58">
        <v>31450</v>
      </c>
      <c r="Q27" s="2" t="b">
        <v>1</v>
      </c>
      <c r="R27" s="2" t="b">
        <v>0</v>
      </c>
      <c r="S27" s="2" t="b">
        <v>0</v>
      </c>
    </row>
    <row r="28" spans="1:19" x14ac:dyDescent="0.3">
      <c r="A28" s="3"/>
      <c r="B28" s="2" t="s">
        <v>258</v>
      </c>
      <c r="C28" s="2" t="s">
        <v>247</v>
      </c>
      <c r="D28" s="2" t="s">
        <v>85</v>
      </c>
      <c r="E28" s="2" t="s">
        <v>169</v>
      </c>
      <c r="F28" s="2" t="s">
        <v>117</v>
      </c>
      <c r="G28" s="2" t="s">
        <v>43</v>
      </c>
      <c r="H28" s="2"/>
      <c r="I28" s="3"/>
      <c r="J28" s="2" t="s">
        <v>249</v>
      </c>
      <c r="K28" s="2" t="s">
        <v>123</v>
      </c>
      <c r="L28" s="2" t="s">
        <v>248</v>
      </c>
      <c r="M28" s="2"/>
      <c r="N28" s="2"/>
      <c r="O28" s="2"/>
      <c r="P28" s="58">
        <v>128465</v>
      </c>
      <c r="Q28" s="2" t="b">
        <v>1</v>
      </c>
      <c r="R28" s="2" t="b">
        <v>0</v>
      </c>
      <c r="S28" s="2"/>
    </row>
    <row r="29" spans="1:19" x14ac:dyDescent="0.3">
      <c r="A29" s="3"/>
      <c r="B29" s="2" t="s">
        <v>259</v>
      </c>
      <c r="C29" s="2" t="s">
        <v>260</v>
      </c>
      <c r="D29" s="2" t="s">
        <v>58</v>
      </c>
      <c r="E29" s="2" t="s">
        <v>261</v>
      </c>
      <c r="F29" s="2" t="s">
        <v>116</v>
      </c>
      <c r="G29" s="2" t="s">
        <v>43</v>
      </c>
      <c r="H29" s="2"/>
      <c r="I29" s="3"/>
      <c r="J29" s="2" t="s">
        <v>262</v>
      </c>
      <c r="K29" s="2" t="s">
        <v>6</v>
      </c>
      <c r="L29" s="2" t="s">
        <v>263</v>
      </c>
      <c r="M29" s="2"/>
      <c r="N29" s="2"/>
      <c r="O29" s="2"/>
      <c r="P29" s="58">
        <v>0</v>
      </c>
      <c r="Q29" s="2" t="b">
        <v>0</v>
      </c>
      <c r="R29" s="2" t="b">
        <v>0</v>
      </c>
      <c r="S29" s="2"/>
    </row>
    <row r="30" spans="1:19" x14ac:dyDescent="0.3">
      <c r="A30" s="33"/>
      <c r="B30" s="34" t="s">
        <v>279</v>
      </c>
      <c r="C30" s="34" t="s">
        <v>280</v>
      </c>
      <c r="D30" s="34" t="s">
        <v>214</v>
      </c>
      <c r="E30" s="34" t="s">
        <v>86</v>
      </c>
      <c r="F30" s="34" t="s">
        <v>117</v>
      </c>
      <c r="G30" s="34" t="s">
        <v>59</v>
      </c>
      <c r="H30" s="2"/>
      <c r="I30" s="33"/>
      <c r="J30" s="34" t="s">
        <v>367</v>
      </c>
      <c r="K30" s="2" t="s">
        <v>6</v>
      </c>
      <c r="L30" s="34" t="s">
        <v>281</v>
      </c>
      <c r="M30" s="2"/>
      <c r="N30" s="2"/>
      <c r="O30" s="34"/>
      <c r="P30" s="60">
        <v>4500</v>
      </c>
      <c r="Q30" s="34" t="b">
        <v>1</v>
      </c>
      <c r="R30" s="34" t="b">
        <v>0</v>
      </c>
      <c r="S30" s="34" t="b">
        <v>0</v>
      </c>
    </row>
    <row r="31" spans="1:19" x14ac:dyDescent="0.3">
      <c r="A31" s="33"/>
      <c r="B31" s="34" t="s">
        <v>279</v>
      </c>
      <c r="C31" s="34" t="s">
        <v>292</v>
      </c>
      <c r="D31" s="2" t="s">
        <v>405</v>
      </c>
      <c r="E31" s="34" t="s">
        <v>118</v>
      </c>
      <c r="F31" s="34" t="s">
        <v>116</v>
      </c>
      <c r="G31" s="34" t="s">
        <v>95</v>
      </c>
      <c r="H31" s="2"/>
      <c r="I31" s="33"/>
      <c r="J31" s="34"/>
      <c r="K31" s="2" t="s">
        <v>6</v>
      </c>
      <c r="L31" s="34" t="s">
        <v>293</v>
      </c>
      <c r="M31" s="2"/>
      <c r="N31" s="2"/>
      <c r="O31" s="34"/>
      <c r="P31" s="60">
        <v>0</v>
      </c>
      <c r="Q31" s="34" t="b">
        <v>1</v>
      </c>
      <c r="R31" s="34" t="b">
        <v>1</v>
      </c>
      <c r="S31" s="34"/>
    </row>
    <row r="32" spans="1:19" x14ac:dyDescent="0.3">
      <c r="A32" s="3"/>
      <c r="B32" s="2" t="s">
        <v>279</v>
      </c>
      <c r="C32" s="2" t="s">
        <v>308</v>
      </c>
      <c r="D32" s="2" t="s">
        <v>85</v>
      </c>
      <c r="E32" s="2" t="s">
        <v>169</v>
      </c>
      <c r="F32" s="2" t="s">
        <v>309</v>
      </c>
      <c r="G32" s="2"/>
      <c r="H32" s="2"/>
      <c r="I32" s="3"/>
      <c r="J32" s="2"/>
      <c r="K32" s="2" t="s">
        <v>123</v>
      </c>
      <c r="L32" s="2"/>
      <c r="M32" s="2"/>
      <c r="N32" s="2"/>
      <c r="O32" s="2"/>
      <c r="P32" s="58">
        <v>0</v>
      </c>
      <c r="Q32" s="2" t="b">
        <v>0</v>
      </c>
      <c r="R32" s="2" t="b">
        <v>0</v>
      </c>
      <c r="S32" s="2"/>
    </row>
    <row r="33" spans="1:19" x14ac:dyDescent="0.3">
      <c r="A33" s="33"/>
      <c r="B33" s="34" t="s">
        <v>356</v>
      </c>
      <c r="C33" s="2" t="s">
        <v>351</v>
      </c>
      <c r="D33" s="34" t="s">
        <v>9</v>
      </c>
      <c r="E33" s="2" t="s">
        <v>352</v>
      </c>
      <c r="F33" s="34" t="s">
        <v>117</v>
      </c>
      <c r="G33" s="34" t="s">
        <v>43</v>
      </c>
      <c r="H33" s="2"/>
      <c r="I33" s="33"/>
      <c r="J33" s="34" t="s">
        <v>357</v>
      </c>
      <c r="K33" s="2" t="s">
        <v>368</v>
      </c>
      <c r="L33" s="34" t="s">
        <v>316</v>
      </c>
      <c r="M33" s="34"/>
      <c r="N33" s="2"/>
      <c r="O33" s="34"/>
      <c r="P33" s="60">
        <v>16500</v>
      </c>
      <c r="Q33" s="34" t="b">
        <v>1</v>
      </c>
      <c r="R33" s="34" t="b">
        <v>1</v>
      </c>
      <c r="S33" s="34"/>
    </row>
    <row r="34" spans="1:19" x14ac:dyDescent="0.3">
      <c r="A34" s="33"/>
      <c r="B34" s="34" t="s">
        <v>333</v>
      </c>
      <c r="C34" s="34" t="s">
        <v>330</v>
      </c>
      <c r="D34" s="34" t="s">
        <v>61</v>
      </c>
      <c r="E34" s="34" t="s">
        <v>331</v>
      </c>
      <c r="F34" s="34" t="s">
        <v>116</v>
      </c>
      <c r="G34" s="34" t="s">
        <v>43</v>
      </c>
      <c r="H34" s="2"/>
      <c r="I34" s="33"/>
      <c r="J34" s="34"/>
      <c r="K34" s="2" t="s">
        <v>6</v>
      </c>
      <c r="L34" s="34" t="s">
        <v>332</v>
      </c>
      <c r="M34" s="34"/>
      <c r="N34" s="2"/>
      <c r="O34" s="34"/>
      <c r="P34" s="60">
        <v>0</v>
      </c>
      <c r="Q34" s="34" t="b">
        <v>1</v>
      </c>
      <c r="R34" s="34"/>
      <c r="S34" s="34"/>
    </row>
    <row r="35" spans="1:19" x14ac:dyDescent="0.3">
      <c r="A35" s="33"/>
      <c r="B35" s="34" t="s">
        <v>334</v>
      </c>
      <c r="C35" s="34" t="s">
        <v>359</v>
      </c>
      <c r="D35" s="34" t="s">
        <v>214</v>
      </c>
      <c r="E35" s="34" t="s">
        <v>335</v>
      </c>
      <c r="F35" s="34" t="s">
        <v>117</v>
      </c>
      <c r="G35" s="34" t="s">
        <v>59</v>
      </c>
      <c r="H35" s="2"/>
      <c r="I35" s="33"/>
      <c r="J35" s="34" t="s">
        <v>336</v>
      </c>
      <c r="K35" s="2" t="s">
        <v>6</v>
      </c>
      <c r="L35" s="34" t="s">
        <v>332</v>
      </c>
      <c r="M35" s="34"/>
      <c r="N35" s="2"/>
      <c r="O35" s="34"/>
      <c r="P35" s="60">
        <v>42980</v>
      </c>
      <c r="Q35" s="34" t="b">
        <v>1</v>
      </c>
      <c r="R35" s="34"/>
      <c r="S35" s="34"/>
    </row>
    <row r="36" spans="1:19" x14ac:dyDescent="0.3">
      <c r="A36" s="33"/>
      <c r="B36" s="34" t="s">
        <v>360</v>
      </c>
      <c r="C36" s="34" t="s">
        <v>358</v>
      </c>
      <c r="D36" s="34" t="s">
        <v>58</v>
      </c>
      <c r="E36" s="34" t="s">
        <v>337</v>
      </c>
      <c r="F36" s="34" t="s">
        <v>309</v>
      </c>
      <c r="G36" s="34" t="s">
        <v>43</v>
      </c>
      <c r="H36" s="2"/>
      <c r="I36" s="33"/>
      <c r="J36" s="34" t="s">
        <v>338</v>
      </c>
      <c r="K36" s="2" t="s">
        <v>123</v>
      </c>
      <c r="L36" s="34" t="s">
        <v>361</v>
      </c>
      <c r="M36" s="34"/>
      <c r="N36" s="2"/>
      <c r="O36" s="34"/>
      <c r="P36" s="60">
        <v>30885</v>
      </c>
      <c r="Q36" s="34" t="b">
        <v>0</v>
      </c>
      <c r="R36" s="34"/>
      <c r="S36" s="34"/>
    </row>
    <row r="37" spans="1:19" x14ac:dyDescent="0.3">
      <c r="A37" s="33"/>
      <c r="B37" s="34" t="s">
        <v>363</v>
      </c>
      <c r="C37" s="34" t="s">
        <v>364</v>
      </c>
      <c r="D37" s="34" t="s">
        <v>61</v>
      </c>
      <c r="E37" s="34" t="s">
        <v>365</v>
      </c>
      <c r="F37" s="34" t="s">
        <v>366</v>
      </c>
      <c r="G37" s="34" t="s">
        <v>43</v>
      </c>
      <c r="H37" s="2"/>
      <c r="I37" s="33"/>
      <c r="J37" s="34"/>
      <c r="K37" s="2" t="s">
        <v>6</v>
      </c>
      <c r="L37" s="34"/>
      <c r="M37" s="34"/>
      <c r="N37" s="2"/>
      <c r="O37" s="34"/>
      <c r="P37" s="60">
        <v>685</v>
      </c>
      <c r="Q37" s="34"/>
      <c r="R37" s="34"/>
      <c r="S37" s="34"/>
    </row>
    <row r="38" spans="1:19" x14ac:dyDescent="0.3">
      <c r="A38" s="3"/>
      <c r="B38" s="2" t="s">
        <v>370</v>
      </c>
      <c r="C38" s="2" t="s">
        <v>371</v>
      </c>
      <c r="D38" s="2" t="s">
        <v>372</v>
      </c>
      <c r="E38" s="2" t="s">
        <v>373</v>
      </c>
      <c r="F38" s="2" t="s">
        <v>116</v>
      </c>
      <c r="G38" s="2" t="s">
        <v>43</v>
      </c>
      <c r="H38" s="2"/>
      <c r="I38" s="3"/>
      <c r="J38" s="2"/>
      <c r="K38" s="2" t="s">
        <v>368</v>
      </c>
      <c r="L38" s="2"/>
      <c r="M38" s="34"/>
      <c r="N38" s="2"/>
      <c r="O38" s="2"/>
      <c r="P38" s="58">
        <f>8250+20000</f>
        <v>28250</v>
      </c>
      <c r="Q38" s="2" t="b">
        <v>1</v>
      </c>
      <c r="R38" s="2" t="b">
        <v>1</v>
      </c>
      <c r="S38" s="2"/>
    </row>
    <row r="39" spans="1:19" x14ac:dyDescent="0.3">
      <c r="A39" s="3"/>
      <c r="B39" s="2" t="s">
        <v>374</v>
      </c>
      <c r="C39" s="2" t="s">
        <v>375</v>
      </c>
      <c r="D39" s="2" t="s">
        <v>376</v>
      </c>
      <c r="E39" s="2" t="s">
        <v>88</v>
      </c>
      <c r="F39" s="2" t="s">
        <v>116</v>
      </c>
      <c r="G39" s="2" t="s">
        <v>43</v>
      </c>
      <c r="H39" s="2"/>
      <c r="I39" s="3"/>
      <c r="J39" s="2"/>
      <c r="K39" s="2" t="s">
        <v>368</v>
      </c>
      <c r="L39" s="2"/>
      <c r="M39" s="34"/>
      <c r="N39" s="2"/>
      <c r="O39" s="2"/>
      <c r="P39" s="58">
        <v>7000</v>
      </c>
      <c r="Q39" s="2" t="b">
        <v>1</v>
      </c>
      <c r="R39" s="2" t="b">
        <v>1</v>
      </c>
      <c r="S39" s="2"/>
    </row>
    <row r="40" spans="1:19" x14ac:dyDescent="0.3">
      <c r="A40" s="3"/>
      <c r="B40" s="2" t="s">
        <v>377</v>
      </c>
      <c r="C40" s="2" t="s">
        <v>378</v>
      </c>
      <c r="D40" s="2" t="s">
        <v>9</v>
      </c>
      <c r="E40" s="2" t="s">
        <v>379</v>
      </c>
      <c r="F40" s="2" t="s">
        <v>42</v>
      </c>
      <c r="G40" s="2" t="s">
        <v>43</v>
      </c>
      <c r="H40" s="2"/>
      <c r="I40" s="3"/>
      <c r="J40" s="2"/>
      <c r="K40" s="2" t="s">
        <v>6</v>
      </c>
      <c r="L40" s="2"/>
      <c r="M40" s="34"/>
      <c r="N40" s="2"/>
      <c r="O40" s="2"/>
      <c r="P40" s="58">
        <v>400000</v>
      </c>
      <c r="Q40" s="2" t="b">
        <v>1</v>
      </c>
      <c r="R40" s="2" t="b">
        <v>1</v>
      </c>
      <c r="S40" s="2"/>
    </row>
    <row r="41" spans="1:19" x14ac:dyDescent="0.3">
      <c r="A41" s="3"/>
      <c r="B41" s="2" t="s">
        <v>380</v>
      </c>
      <c r="C41" s="2" t="s">
        <v>381</v>
      </c>
      <c r="D41" s="2" t="s">
        <v>28</v>
      </c>
      <c r="E41" s="2" t="s">
        <v>29</v>
      </c>
      <c r="F41" s="2" t="s">
        <v>42</v>
      </c>
      <c r="G41" s="2" t="s">
        <v>59</v>
      </c>
      <c r="H41" s="2"/>
      <c r="I41" s="3"/>
      <c r="J41" s="2"/>
      <c r="K41" s="2" t="s">
        <v>368</v>
      </c>
      <c r="L41" s="2"/>
      <c r="M41" s="34"/>
      <c r="N41" s="2"/>
      <c r="O41" s="2"/>
      <c r="P41" s="58">
        <v>59500</v>
      </c>
      <c r="Q41" s="2" t="b">
        <v>1</v>
      </c>
      <c r="R41" s="2" t="b">
        <v>1</v>
      </c>
      <c r="S41" s="2" t="b">
        <v>1</v>
      </c>
    </row>
    <row r="42" spans="1:19" x14ac:dyDescent="0.3">
      <c r="A42" s="3"/>
      <c r="B42" s="2" t="s">
        <v>382</v>
      </c>
      <c r="C42" s="2" t="s">
        <v>383</v>
      </c>
      <c r="D42" s="2" t="s">
        <v>9</v>
      </c>
      <c r="E42" s="2" t="s">
        <v>41</v>
      </c>
      <c r="F42" s="2" t="s">
        <v>42</v>
      </c>
      <c r="G42" s="2" t="s">
        <v>43</v>
      </c>
      <c r="H42" s="2"/>
      <c r="I42" s="3"/>
      <c r="J42" s="2"/>
      <c r="K42" s="2" t="s">
        <v>368</v>
      </c>
      <c r="L42" s="2"/>
      <c r="M42" s="34"/>
      <c r="N42" s="2"/>
      <c r="O42" s="2"/>
      <c r="P42" s="58">
        <v>115000</v>
      </c>
      <c r="Q42" s="2" t="b">
        <v>1</v>
      </c>
      <c r="R42" s="2" t="b">
        <v>1</v>
      </c>
      <c r="S42" s="2"/>
    </row>
    <row r="43" spans="1:19" x14ac:dyDescent="0.3">
      <c r="A43" s="3"/>
      <c r="B43" s="2" t="s">
        <v>384</v>
      </c>
      <c r="C43" s="2" t="s">
        <v>385</v>
      </c>
      <c r="D43" s="2" t="s">
        <v>58</v>
      </c>
      <c r="E43" s="2" t="s">
        <v>386</v>
      </c>
      <c r="F43" s="2" t="s">
        <v>42</v>
      </c>
      <c r="G43" s="2" t="s">
        <v>43</v>
      </c>
      <c r="H43" s="2"/>
      <c r="I43" s="3"/>
      <c r="J43" s="2"/>
      <c r="K43" s="2" t="s">
        <v>6</v>
      </c>
      <c r="L43" s="2"/>
      <c r="M43" s="34"/>
      <c r="N43" s="2"/>
      <c r="O43" s="2"/>
      <c r="P43" s="58">
        <v>27500</v>
      </c>
      <c r="Q43" s="2" t="b">
        <v>1</v>
      </c>
      <c r="R43" s="2" t="b">
        <v>0</v>
      </c>
      <c r="S43" s="2"/>
    </row>
    <row r="44" spans="1:19" x14ac:dyDescent="0.3">
      <c r="A44" s="3"/>
      <c r="B44" s="2" t="s">
        <v>387</v>
      </c>
      <c r="C44" s="2" t="s">
        <v>388</v>
      </c>
      <c r="D44" s="2" t="s">
        <v>9</v>
      </c>
      <c r="E44" s="2" t="s">
        <v>51</v>
      </c>
      <c r="F44" s="2" t="s">
        <v>116</v>
      </c>
      <c r="G44" s="2" t="s">
        <v>43</v>
      </c>
      <c r="H44" s="2"/>
      <c r="I44" s="3"/>
      <c r="J44" s="2"/>
      <c r="K44" s="2" t="s">
        <v>368</v>
      </c>
      <c r="L44" s="2"/>
      <c r="M44" s="34"/>
      <c r="N44" s="2"/>
      <c r="O44" s="2"/>
      <c r="P44" s="58">
        <v>7050</v>
      </c>
      <c r="Q44" s="2" t="b">
        <v>1</v>
      </c>
      <c r="R44" s="2" t="b">
        <v>1</v>
      </c>
      <c r="S44" s="2"/>
    </row>
    <row r="45" spans="1:19" x14ac:dyDescent="0.3">
      <c r="A45" s="3"/>
      <c r="B45" s="2" t="s">
        <v>389</v>
      </c>
      <c r="C45" s="2" t="s">
        <v>390</v>
      </c>
      <c r="D45" s="2" t="s">
        <v>390</v>
      </c>
      <c r="E45" s="2" t="s">
        <v>391</v>
      </c>
      <c r="F45" s="2" t="s">
        <v>366</v>
      </c>
      <c r="G45" s="2" t="s">
        <v>43</v>
      </c>
      <c r="H45" s="2"/>
      <c r="I45" s="3"/>
      <c r="J45" s="2"/>
      <c r="K45" s="2" t="s">
        <v>6</v>
      </c>
      <c r="L45" s="2"/>
      <c r="M45" s="34"/>
      <c r="N45" s="2"/>
      <c r="O45" s="2"/>
      <c r="P45" s="58">
        <v>9500</v>
      </c>
      <c r="Q45" s="2" t="b">
        <v>0</v>
      </c>
      <c r="R45" s="2" t="b">
        <v>0</v>
      </c>
      <c r="S45" s="2"/>
    </row>
    <row r="46" spans="1:19" x14ac:dyDescent="0.3">
      <c r="A46" s="3"/>
      <c r="B46" s="2" t="s">
        <v>392</v>
      </c>
      <c r="C46" s="2" t="s">
        <v>394</v>
      </c>
      <c r="D46" s="2" t="s">
        <v>9</v>
      </c>
      <c r="E46" s="2" t="s">
        <v>44</v>
      </c>
      <c r="F46" s="2" t="s">
        <v>42</v>
      </c>
      <c r="G46" s="2" t="s">
        <v>43</v>
      </c>
      <c r="H46" s="2"/>
      <c r="I46" s="3"/>
      <c r="J46" s="2"/>
      <c r="K46" s="2" t="s">
        <v>368</v>
      </c>
      <c r="L46" s="2"/>
      <c r="M46" s="34"/>
      <c r="N46" s="2"/>
      <c r="O46" s="2"/>
      <c r="P46" s="58">
        <v>8640</v>
      </c>
      <c r="Q46" s="2" t="b">
        <v>1</v>
      </c>
      <c r="R46" s="2" t="b">
        <v>1</v>
      </c>
      <c r="S46" s="2"/>
    </row>
    <row r="47" spans="1:19" x14ac:dyDescent="0.3">
      <c r="A47" s="3"/>
      <c r="B47" s="2" t="s">
        <v>393</v>
      </c>
      <c r="C47" s="2" t="s">
        <v>395</v>
      </c>
      <c r="D47" s="2" t="s">
        <v>9</v>
      </c>
      <c r="E47" s="2" t="s">
        <v>44</v>
      </c>
      <c r="F47" s="2" t="s">
        <v>42</v>
      </c>
      <c r="G47" s="2" t="s">
        <v>43</v>
      </c>
      <c r="H47" s="2"/>
      <c r="I47" s="3"/>
      <c r="J47" s="2"/>
      <c r="K47" s="2" t="s">
        <v>368</v>
      </c>
      <c r="L47" s="2"/>
      <c r="M47" s="34"/>
      <c r="N47" s="2"/>
      <c r="O47" s="2"/>
      <c r="P47" s="58">
        <v>7500</v>
      </c>
      <c r="Q47" s="2" t="b">
        <v>1</v>
      </c>
      <c r="R47" s="2" t="b">
        <v>1</v>
      </c>
      <c r="S47" s="2"/>
    </row>
    <row r="48" spans="1:19" x14ac:dyDescent="0.3">
      <c r="A48" s="3"/>
      <c r="B48" s="2" t="s">
        <v>396</v>
      </c>
      <c r="C48" s="2" t="s">
        <v>397</v>
      </c>
      <c r="D48" s="2" t="s">
        <v>178</v>
      </c>
      <c r="E48" s="2" t="s">
        <v>398</v>
      </c>
      <c r="F48" s="2" t="s">
        <v>116</v>
      </c>
      <c r="G48" s="2" t="s">
        <v>43</v>
      </c>
      <c r="H48" s="2"/>
      <c r="I48" s="3"/>
      <c r="J48" s="2"/>
      <c r="K48" s="2" t="s">
        <v>6</v>
      </c>
      <c r="L48" s="2"/>
      <c r="M48" s="34"/>
      <c r="N48" s="2"/>
      <c r="O48" s="2"/>
      <c r="P48" s="58">
        <v>9800</v>
      </c>
      <c r="Q48" s="2" t="b">
        <v>0</v>
      </c>
      <c r="R48" s="2" t="b">
        <v>0</v>
      </c>
      <c r="S48" s="2"/>
    </row>
    <row r="49" spans="1:19" x14ac:dyDescent="0.3">
      <c r="A49" s="3"/>
      <c r="B49" s="2" t="s">
        <v>399</v>
      </c>
      <c r="C49" s="2" t="s">
        <v>400</v>
      </c>
      <c r="D49" s="2" t="s">
        <v>61</v>
      </c>
      <c r="E49" s="2" t="s">
        <v>401</v>
      </c>
      <c r="F49" s="2" t="s">
        <v>42</v>
      </c>
      <c r="G49" s="2" t="s">
        <v>43</v>
      </c>
      <c r="H49" s="2"/>
      <c r="I49" s="3"/>
      <c r="J49" s="2"/>
      <c r="K49" s="2" t="s">
        <v>6</v>
      </c>
      <c r="L49" s="2"/>
      <c r="M49" s="34"/>
      <c r="N49" s="2"/>
      <c r="O49" s="2"/>
      <c r="P49" s="58">
        <v>107550</v>
      </c>
      <c r="Q49" s="2" t="b">
        <v>1</v>
      </c>
      <c r="R49" s="2"/>
      <c r="S49" s="2"/>
    </row>
    <row r="50" spans="1:19" x14ac:dyDescent="0.3">
      <c r="A50" s="33"/>
      <c r="B50" s="34" t="s">
        <v>279</v>
      </c>
      <c r="C50" s="34"/>
      <c r="D50" s="34"/>
      <c r="E50" s="34"/>
      <c r="F50" s="34"/>
      <c r="G50" s="34"/>
      <c r="H50" s="2"/>
      <c r="I50" s="33"/>
      <c r="J50" s="34"/>
      <c r="K50" s="2" t="s">
        <v>407</v>
      </c>
      <c r="L50" s="34"/>
      <c r="M50" s="34"/>
      <c r="N50" s="2"/>
      <c r="O50" s="34"/>
      <c r="P50" s="60"/>
      <c r="Q50" s="34" t="b">
        <v>0</v>
      </c>
      <c r="R50" s="34"/>
      <c r="S50" s="34"/>
    </row>
    <row r="51" spans="1:19" x14ac:dyDescent="0.3">
      <c r="A51" s="33"/>
      <c r="B51" s="34"/>
      <c r="C51" s="34"/>
      <c r="D51" s="34"/>
      <c r="E51" s="34"/>
      <c r="F51" s="34"/>
      <c r="G51" s="34"/>
      <c r="H51" s="34"/>
      <c r="I51" s="33"/>
      <c r="J51" s="34"/>
      <c r="K51" s="34"/>
      <c r="L51" s="34"/>
      <c r="M51" s="34"/>
      <c r="N51" s="34"/>
      <c r="O51" s="34"/>
      <c r="P51" s="61">
        <f>SUBTOTAL(109,Table1[Value])</f>
        <v>1524947</v>
      </c>
      <c r="Q51" s="34"/>
      <c r="R51" s="34"/>
      <c r="S51" s="34"/>
    </row>
    <row r="52" spans="1:19" ht="17.25" thickBot="1" x14ac:dyDescent="0.35">
      <c r="A52" s="2"/>
      <c r="B52" s="4" t="s">
        <v>143</v>
      </c>
      <c r="C52" s="2"/>
      <c r="D52" s="2"/>
      <c r="E52" s="2"/>
      <c r="F52" s="4" t="s">
        <v>142</v>
      </c>
      <c r="G52" s="2"/>
      <c r="H52" s="2"/>
      <c r="I52" s="2"/>
      <c r="J52" s="2"/>
      <c r="K52" s="2"/>
      <c r="L52" s="2"/>
      <c r="M52" s="2"/>
      <c r="N52" s="2"/>
      <c r="O52" s="2"/>
      <c r="P52" s="2"/>
      <c r="Q52" s="2"/>
      <c r="R52" s="2"/>
      <c r="S52" s="2"/>
    </row>
    <row r="53" spans="1:19" x14ac:dyDescent="0.3">
      <c r="A53" s="2"/>
      <c r="B53" s="5" t="s">
        <v>15</v>
      </c>
      <c r="C53" s="6">
        <f>COUNTA(Table1[Erf Number])</f>
        <v>47</v>
      </c>
      <c r="D53" s="7"/>
      <c r="E53" s="2"/>
      <c r="F53" s="2" t="s">
        <v>257</v>
      </c>
      <c r="G53" s="2">
        <f>COUNTA(Table1[accepted data])</f>
        <v>42</v>
      </c>
      <c r="H53" s="2"/>
      <c r="I53" s="2"/>
      <c r="J53" s="2"/>
      <c r="K53" s="2"/>
      <c r="L53" s="2"/>
      <c r="M53" s="2"/>
      <c r="N53" s="2"/>
      <c r="O53" s="2"/>
      <c r="P53" s="2"/>
      <c r="Q53" s="2"/>
      <c r="R53" s="2"/>
      <c r="S53" s="2"/>
    </row>
    <row r="54" spans="1:19" x14ac:dyDescent="0.3">
      <c r="A54" s="2"/>
      <c r="B54" s="8" t="s">
        <v>12</v>
      </c>
      <c r="C54" s="9">
        <f>COUNTIF(Table1[sent data],TRUE)</f>
        <v>26</v>
      </c>
      <c r="D54" s="10">
        <f>C54/COUNTA(Table1[Tender Number])</f>
        <v>0.54166666666666663</v>
      </c>
      <c r="E54" s="2"/>
      <c r="F54" s="2" t="s">
        <v>38</v>
      </c>
      <c r="G54" s="2">
        <f>COUNTIF(R3:R27,TRUE)</f>
        <v>6</v>
      </c>
      <c r="H54" s="2"/>
      <c r="I54" s="2"/>
      <c r="J54" s="2"/>
      <c r="K54" s="2"/>
      <c r="L54" s="2"/>
      <c r="M54" s="2"/>
      <c r="N54" s="2"/>
      <c r="O54" s="2"/>
      <c r="P54" s="2"/>
      <c r="Q54" s="2"/>
      <c r="R54" s="2"/>
      <c r="S54" s="2"/>
    </row>
    <row r="55" spans="1:19" ht="17.25" thickBot="1" x14ac:dyDescent="0.35">
      <c r="A55" s="2"/>
      <c r="B55" s="11" t="s">
        <v>13</v>
      </c>
      <c r="C55" s="12">
        <f>COUNTIF(Table1[sent data],FALSE)</f>
        <v>21</v>
      </c>
      <c r="D55" s="13">
        <f>C55/COUNTA(Table1[Tender Number])</f>
        <v>0.4375</v>
      </c>
      <c r="E55" s="2"/>
      <c r="F55" s="2" t="s">
        <v>137</v>
      </c>
      <c r="G55" s="2">
        <f>COUNTIF(S3:S27,TRUE)</f>
        <v>0</v>
      </c>
      <c r="H55" s="2"/>
      <c r="I55" s="2"/>
      <c r="J55" s="2"/>
      <c r="K55" s="2"/>
      <c r="L55" s="2"/>
      <c r="M55" s="2"/>
      <c r="N55" s="2"/>
      <c r="O55" s="2"/>
      <c r="P55" s="2"/>
      <c r="Q55" s="2"/>
      <c r="R55" s="2"/>
      <c r="S55" s="2"/>
    </row>
    <row r="56" spans="1:19" x14ac:dyDescent="0.3">
      <c r="A56" s="2"/>
      <c r="B56" s="2"/>
      <c r="C56" s="2"/>
      <c r="D56" s="2"/>
      <c r="E56" s="2"/>
      <c r="F56" s="2"/>
      <c r="G56" s="2"/>
      <c r="H56" s="2"/>
      <c r="I56" s="2"/>
      <c r="J56" s="2"/>
      <c r="K56" s="2"/>
      <c r="L56" s="2"/>
      <c r="M56" s="2"/>
      <c r="N56" s="2"/>
      <c r="O56" s="2"/>
      <c r="P56" s="2"/>
      <c r="Q56" s="2"/>
      <c r="R56" s="2"/>
      <c r="S56" s="2"/>
    </row>
    <row r="57" spans="1:19" x14ac:dyDescent="0.3">
      <c r="A57" s="2"/>
      <c r="B57" s="15"/>
      <c r="C57" s="15"/>
      <c r="D57" s="15"/>
      <c r="E57" s="15"/>
      <c r="F57" s="15"/>
      <c r="G57" s="15"/>
      <c r="H57" s="2"/>
      <c r="I57" s="2"/>
      <c r="J57" s="2"/>
      <c r="K57" s="2"/>
      <c r="L57" s="2"/>
      <c r="M57" s="2"/>
      <c r="N57" s="2"/>
      <c r="O57" s="2"/>
      <c r="P57" s="2"/>
      <c r="Q57" s="2"/>
      <c r="R57" s="2"/>
      <c r="S57" s="2"/>
    </row>
    <row r="58" spans="1:19" x14ac:dyDescent="0.3">
      <c r="A58" s="2"/>
      <c r="C58" s="2"/>
      <c r="E58" s="14"/>
      <c r="G58" s="14"/>
      <c r="H58" s="2"/>
      <c r="I58" s="2"/>
      <c r="J58" s="2"/>
      <c r="K58" s="2"/>
      <c r="L58" s="2"/>
      <c r="M58" s="2"/>
      <c r="N58" s="2"/>
      <c r="O58" s="2"/>
      <c r="P58" s="2"/>
      <c r="Q58" s="2"/>
      <c r="R58" s="2"/>
      <c r="S58" s="2"/>
    </row>
    <row r="59" spans="1:19" x14ac:dyDescent="0.3">
      <c r="A59" s="2"/>
      <c r="C59" s="2"/>
      <c r="E59" s="14"/>
      <c r="G59" s="14"/>
      <c r="H59" s="2"/>
      <c r="I59" s="2"/>
      <c r="J59" s="2"/>
      <c r="K59" s="2"/>
      <c r="L59" s="2"/>
      <c r="M59" s="2"/>
      <c r="N59" s="2"/>
      <c r="O59" s="2"/>
      <c r="P59" s="2"/>
      <c r="Q59" s="2"/>
      <c r="R59" s="2"/>
      <c r="S59" s="2"/>
    </row>
    <row r="60" spans="1:19" x14ac:dyDescent="0.3">
      <c r="A60" s="2"/>
      <c r="C60" s="2"/>
      <c r="E60" s="14"/>
      <c r="G60" s="14"/>
      <c r="H60" s="2"/>
      <c r="I60" s="2"/>
      <c r="J60" s="2"/>
      <c r="K60" s="2"/>
      <c r="L60" s="2"/>
      <c r="M60" s="2"/>
      <c r="N60" s="2"/>
      <c r="O60" s="2"/>
      <c r="P60" s="2"/>
      <c r="Q60" s="2"/>
      <c r="R60" s="2"/>
      <c r="S60" s="2"/>
    </row>
    <row r="61" spans="1:19" x14ac:dyDescent="0.3">
      <c r="A61" s="2"/>
      <c r="C61" s="2"/>
      <c r="E61" s="14"/>
      <c r="G61" s="14"/>
      <c r="H61" s="2"/>
      <c r="I61" s="2"/>
      <c r="J61" s="2"/>
      <c r="K61" s="2"/>
      <c r="L61" s="2"/>
      <c r="M61" s="2"/>
      <c r="N61" s="2"/>
      <c r="O61" s="2"/>
      <c r="P61" s="2"/>
      <c r="Q61" s="2"/>
      <c r="R61" s="2"/>
      <c r="S61" s="2"/>
    </row>
    <row r="62" spans="1:19" x14ac:dyDescent="0.3">
      <c r="A62" s="2"/>
      <c r="C62" s="2"/>
      <c r="E62" s="14"/>
      <c r="G62" s="14"/>
      <c r="H62" s="2"/>
      <c r="I62" s="2"/>
      <c r="J62" s="2"/>
      <c r="K62" s="2"/>
      <c r="L62" s="2"/>
      <c r="M62" s="2"/>
      <c r="N62" s="2"/>
      <c r="O62" s="2"/>
      <c r="P62" s="2"/>
      <c r="Q62" s="2"/>
      <c r="R62" s="2"/>
      <c r="S62" s="2"/>
    </row>
    <row r="63" spans="1:19" x14ac:dyDescent="0.3">
      <c r="A63" s="2"/>
      <c r="B63" s="1" t="s">
        <v>519</v>
      </c>
      <c r="C63" s="2" t="s">
        <v>518</v>
      </c>
      <c r="D63" s="2"/>
      <c r="E63" s="14"/>
      <c r="G63" s="14"/>
      <c r="H63" s="2"/>
      <c r="I63" s="2"/>
      <c r="J63" s="2"/>
      <c r="K63" s="2"/>
      <c r="L63" s="2"/>
      <c r="M63" s="2"/>
      <c r="N63" s="2"/>
      <c r="O63" s="2"/>
      <c r="P63" s="2"/>
      <c r="Q63" s="2"/>
      <c r="R63" s="2"/>
      <c r="S63" s="2"/>
    </row>
    <row r="64" spans="1:19" x14ac:dyDescent="0.3">
      <c r="B64" s="2"/>
      <c r="C64" s="2"/>
      <c r="D64" s="2"/>
      <c r="E64"/>
      <c r="F64" s="14"/>
      <c r="G64"/>
    </row>
    <row r="65" spans="2:13" x14ac:dyDescent="0.3">
      <c r="B65"/>
      <c r="C65"/>
      <c r="D65" s="2"/>
      <c r="E65"/>
      <c r="F65"/>
      <c r="G65"/>
      <c r="H65"/>
      <c r="I65"/>
      <c r="J65"/>
      <c r="K65"/>
      <c r="L65"/>
      <c r="M65"/>
    </row>
    <row r="66" spans="2:13" x14ac:dyDescent="0.3">
      <c r="B66"/>
      <c r="C66"/>
      <c r="D66"/>
      <c r="E66"/>
      <c r="F66"/>
      <c r="G66"/>
      <c r="H66"/>
      <c r="I66"/>
      <c r="J66"/>
      <c r="K66"/>
      <c r="L66"/>
      <c r="M66"/>
    </row>
    <row r="67" spans="2:13" x14ac:dyDescent="0.3">
      <c r="B67"/>
      <c r="C67"/>
      <c r="D67"/>
      <c r="E67"/>
      <c r="F67"/>
      <c r="G67"/>
      <c r="H67"/>
      <c r="I67"/>
      <c r="J67"/>
      <c r="K67"/>
      <c r="L67"/>
      <c r="M67"/>
    </row>
    <row r="68" spans="2:13" x14ac:dyDescent="0.3">
      <c r="B68"/>
      <c r="C68"/>
      <c r="D68"/>
      <c r="E68"/>
      <c r="F68"/>
      <c r="G68"/>
      <c r="H68"/>
      <c r="I68"/>
      <c r="J68"/>
      <c r="K68"/>
      <c r="L68"/>
      <c r="M68"/>
    </row>
    <row r="69" spans="2:13" x14ac:dyDescent="0.3">
      <c r="B69"/>
      <c r="C69"/>
      <c r="D69"/>
      <c r="E69"/>
      <c r="F69"/>
      <c r="G69"/>
      <c r="H69"/>
      <c r="I69"/>
      <c r="J69"/>
      <c r="K69"/>
      <c r="L69"/>
      <c r="M69"/>
    </row>
    <row r="70" spans="2:13" x14ac:dyDescent="0.3">
      <c r="B70"/>
      <c r="C70"/>
      <c r="D70"/>
      <c r="E70"/>
      <c r="F70"/>
      <c r="G70"/>
      <c r="H70"/>
      <c r="I70"/>
      <c r="J70"/>
      <c r="K70"/>
      <c r="L70"/>
      <c r="M70"/>
    </row>
    <row r="71" spans="2:13" x14ac:dyDescent="0.3">
      <c r="B71"/>
      <c r="C71"/>
      <c r="D71"/>
      <c r="E71"/>
      <c r="F71"/>
      <c r="G71"/>
      <c r="H71"/>
      <c r="I71"/>
      <c r="J71"/>
      <c r="K71"/>
      <c r="L71"/>
      <c r="M71"/>
    </row>
    <row r="72" spans="2:13" x14ac:dyDescent="0.3">
      <c r="B72"/>
      <c r="C72"/>
      <c r="D72"/>
      <c r="E72"/>
      <c r="F72"/>
      <c r="G72"/>
      <c r="H72"/>
      <c r="I72"/>
      <c r="J72"/>
      <c r="K72"/>
      <c r="L72"/>
      <c r="M72"/>
    </row>
    <row r="73" spans="2:13" x14ac:dyDescent="0.3">
      <c r="B73"/>
      <c r="C73"/>
      <c r="D73"/>
      <c r="E73"/>
      <c r="F73"/>
      <c r="G73"/>
      <c r="H73"/>
      <c r="I73"/>
      <c r="J73"/>
      <c r="K73"/>
      <c r="L73"/>
      <c r="M73"/>
    </row>
    <row r="74" spans="2:13" x14ac:dyDescent="0.3">
      <c r="D74"/>
      <c r="F74"/>
    </row>
  </sheetData>
  <mergeCells count="1">
    <mergeCell ref="A1:S1"/>
  </mergeCells>
  <conditionalFormatting sqref="D54">
    <cfRule type="dataBar" priority="6">
      <dataBar>
        <cfvo type="num" val="0"/>
        <cfvo type="num" val="1"/>
        <color rgb="FF63C384"/>
      </dataBar>
      <extLst>
        <ext xmlns:x14="http://schemas.microsoft.com/office/spreadsheetml/2009/9/main" uri="{B025F937-C7B1-47D3-B67F-A62EFF666E3E}">
          <x14:id>{5D71C999-AAF2-4400-B55D-6DF032804C18}</x14:id>
        </ext>
      </extLst>
    </cfRule>
  </conditionalFormatting>
  <conditionalFormatting sqref="D55">
    <cfRule type="dataBar" priority="5">
      <dataBar>
        <cfvo type="num" val="0"/>
        <cfvo type="num" val="1"/>
        <color theme="5"/>
      </dataBar>
      <extLst>
        <ext xmlns:x14="http://schemas.microsoft.com/office/spreadsheetml/2009/9/main" uri="{B025F937-C7B1-47D3-B67F-A62EFF666E3E}">
          <x14:id>{A7993E35-9093-4BEE-A74F-B11AB372C302}</x14:id>
        </ext>
      </extLst>
    </cfRule>
  </conditionalFormatting>
  <conditionalFormatting sqref="K3:L3 K4:K50">
    <cfRule type="containsText" dxfId="178" priority="1" operator="containsText" text="Cancelled">
      <formula>NOT(ISERROR(SEARCH("Cancelled",K3)))</formula>
    </cfRule>
    <cfRule type="containsText" dxfId="177" priority="2" operator="containsText" text="On Hold">
      <formula>NOT(ISERROR(SEARCH("On Hold",K3)))</formula>
    </cfRule>
    <cfRule type="containsText" dxfId="176" priority="3" operator="containsText" text="Follow Up">
      <formula>NOT(ISERROR(SEARCH("Follow Up",K3)))</formula>
    </cfRule>
    <cfRule type="containsText" dxfId="175" priority="4" operator="containsText" text="Project Started">
      <formula>NOT(ISERROR(SEARCH("Project Started",K3)))</formula>
    </cfRule>
  </conditionalFormatting>
  <pageMargins left="0.7" right="0.7" top="0.75" bottom="0.75" header="0.3" footer="0.3"/>
  <pageSetup paperSize="4401"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83" r:id="rId4" name="Check Box 59">
              <controlPr defaultSize="0" autoFill="0" autoLine="0" autoPict="0">
                <anchor moveWithCells="1">
                  <from>
                    <xdr:col>7</xdr:col>
                    <xdr:colOff>142875</xdr:colOff>
                    <xdr:row>1</xdr:row>
                    <xdr:rowOff>200025</xdr:rowOff>
                  </from>
                  <to>
                    <xdr:col>7</xdr:col>
                    <xdr:colOff>352425</xdr:colOff>
                    <xdr:row>3</xdr:row>
                    <xdr:rowOff>0</xdr:rowOff>
                  </to>
                </anchor>
              </controlPr>
            </control>
          </mc:Choice>
        </mc:AlternateContent>
        <mc:AlternateContent xmlns:mc="http://schemas.openxmlformats.org/markup-compatibility/2006">
          <mc:Choice Requires="x14">
            <control shapeId="1096" r:id="rId5" name="Check Box 72">
              <controlPr defaultSize="0" autoFill="0" autoLine="0" autoPict="0">
                <anchor moveWithCells="1">
                  <from>
                    <xdr:col>12</xdr:col>
                    <xdr:colOff>314325</xdr:colOff>
                    <xdr:row>2</xdr:row>
                    <xdr:rowOff>9525</xdr:rowOff>
                  </from>
                  <to>
                    <xdr:col>12</xdr:col>
                    <xdr:colOff>523875</xdr:colOff>
                    <xdr:row>2</xdr:row>
                    <xdr:rowOff>200025</xdr:rowOff>
                  </to>
                </anchor>
              </controlPr>
            </control>
          </mc:Choice>
        </mc:AlternateContent>
        <mc:AlternateContent xmlns:mc="http://schemas.openxmlformats.org/markup-compatibility/2006">
          <mc:Choice Requires="x14">
            <control shapeId="1097" r:id="rId6" name="Check Box 73">
              <controlPr defaultSize="0" autoFill="0" autoLine="0" autoPict="0">
                <anchor moveWithCells="1">
                  <from>
                    <xdr:col>12</xdr:col>
                    <xdr:colOff>314325</xdr:colOff>
                    <xdr:row>3</xdr:row>
                    <xdr:rowOff>9525</xdr:rowOff>
                  </from>
                  <to>
                    <xdr:col>12</xdr:col>
                    <xdr:colOff>523875</xdr:colOff>
                    <xdr:row>3</xdr:row>
                    <xdr:rowOff>200025</xdr:rowOff>
                  </to>
                </anchor>
              </controlPr>
            </control>
          </mc:Choice>
        </mc:AlternateContent>
        <mc:AlternateContent xmlns:mc="http://schemas.openxmlformats.org/markup-compatibility/2006">
          <mc:Choice Requires="x14">
            <control shapeId="1098" r:id="rId7" name="Check Box 74">
              <controlPr defaultSize="0" autoFill="0" autoLine="0" autoPict="0">
                <anchor moveWithCells="1">
                  <from>
                    <xdr:col>12</xdr:col>
                    <xdr:colOff>314325</xdr:colOff>
                    <xdr:row>4</xdr:row>
                    <xdr:rowOff>9525</xdr:rowOff>
                  </from>
                  <to>
                    <xdr:col>12</xdr:col>
                    <xdr:colOff>523875</xdr:colOff>
                    <xdr:row>4</xdr:row>
                    <xdr:rowOff>200025</xdr:rowOff>
                  </to>
                </anchor>
              </controlPr>
            </control>
          </mc:Choice>
        </mc:AlternateContent>
        <mc:AlternateContent xmlns:mc="http://schemas.openxmlformats.org/markup-compatibility/2006">
          <mc:Choice Requires="x14">
            <control shapeId="1099" r:id="rId8" name="Check Box 75">
              <controlPr defaultSize="0" autoFill="0" autoLine="0" autoPict="0">
                <anchor moveWithCells="1">
                  <from>
                    <xdr:col>12</xdr:col>
                    <xdr:colOff>314325</xdr:colOff>
                    <xdr:row>5</xdr:row>
                    <xdr:rowOff>9525</xdr:rowOff>
                  </from>
                  <to>
                    <xdr:col>12</xdr:col>
                    <xdr:colOff>523875</xdr:colOff>
                    <xdr:row>5</xdr:row>
                    <xdr:rowOff>200025</xdr:rowOff>
                  </to>
                </anchor>
              </controlPr>
            </control>
          </mc:Choice>
        </mc:AlternateContent>
        <mc:AlternateContent xmlns:mc="http://schemas.openxmlformats.org/markup-compatibility/2006">
          <mc:Choice Requires="x14">
            <control shapeId="1100" r:id="rId9" name="Check Box 76">
              <controlPr defaultSize="0" autoFill="0" autoLine="0" autoPict="0">
                <anchor moveWithCells="1">
                  <from>
                    <xdr:col>12</xdr:col>
                    <xdr:colOff>314325</xdr:colOff>
                    <xdr:row>6</xdr:row>
                    <xdr:rowOff>9525</xdr:rowOff>
                  </from>
                  <to>
                    <xdr:col>12</xdr:col>
                    <xdr:colOff>523875</xdr:colOff>
                    <xdr:row>6</xdr:row>
                    <xdr:rowOff>200025</xdr:rowOff>
                  </to>
                </anchor>
              </controlPr>
            </control>
          </mc:Choice>
        </mc:AlternateContent>
        <mc:AlternateContent xmlns:mc="http://schemas.openxmlformats.org/markup-compatibility/2006">
          <mc:Choice Requires="x14">
            <control shapeId="1101" r:id="rId10" name="Check Box 77">
              <controlPr defaultSize="0" autoFill="0" autoLine="0" autoPict="0">
                <anchor moveWithCells="1">
                  <from>
                    <xdr:col>12</xdr:col>
                    <xdr:colOff>314325</xdr:colOff>
                    <xdr:row>7</xdr:row>
                    <xdr:rowOff>9525</xdr:rowOff>
                  </from>
                  <to>
                    <xdr:col>12</xdr:col>
                    <xdr:colOff>523875</xdr:colOff>
                    <xdr:row>7</xdr:row>
                    <xdr:rowOff>200025</xdr:rowOff>
                  </to>
                </anchor>
              </controlPr>
            </control>
          </mc:Choice>
        </mc:AlternateContent>
        <mc:AlternateContent xmlns:mc="http://schemas.openxmlformats.org/markup-compatibility/2006">
          <mc:Choice Requires="x14">
            <control shapeId="1102" r:id="rId11" name="Check Box 78">
              <controlPr defaultSize="0" autoFill="0" autoLine="0" autoPict="0">
                <anchor moveWithCells="1">
                  <from>
                    <xdr:col>12</xdr:col>
                    <xdr:colOff>314325</xdr:colOff>
                    <xdr:row>9</xdr:row>
                    <xdr:rowOff>9525</xdr:rowOff>
                  </from>
                  <to>
                    <xdr:col>12</xdr:col>
                    <xdr:colOff>523875</xdr:colOff>
                    <xdr:row>10</xdr:row>
                    <xdr:rowOff>9525</xdr:rowOff>
                  </to>
                </anchor>
              </controlPr>
            </control>
          </mc:Choice>
        </mc:AlternateContent>
        <mc:AlternateContent xmlns:mc="http://schemas.openxmlformats.org/markup-compatibility/2006">
          <mc:Choice Requires="x14">
            <control shapeId="1103" r:id="rId12" name="Check Box 79">
              <controlPr defaultSize="0" autoFill="0" autoLine="0" autoPict="0">
                <anchor moveWithCells="1">
                  <from>
                    <xdr:col>12</xdr:col>
                    <xdr:colOff>314325</xdr:colOff>
                    <xdr:row>9</xdr:row>
                    <xdr:rowOff>9525</xdr:rowOff>
                  </from>
                  <to>
                    <xdr:col>12</xdr:col>
                    <xdr:colOff>523875</xdr:colOff>
                    <xdr:row>10</xdr:row>
                    <xdr:rowOff>9525</xdr:rowOff>
                  </to>
                </anchor>
              </controlPr>
            </control>
          </mc:Choice>
        </mc:AlternateContent>
        <mc:AlternateContent xmlns:mc="http://schemas.openxmlformats.org/markup-compatibility/2006">
          <mc:Choice Requires="x14">
            <control shapeId="1104" r:id="rId13" name="Check Box 80">
              <controlPr defaultSize="0" autoFill="0" autoLine="0" autoPict="0">
                <anchor moveWithCells="1">
                  <from>
                    <xdr:col>12</xdr:col>
                    <xdr:colOff>314325</xdr:colOff>
                    <xdr:row>10</xdr:row>
                    <xdr:rowOff>9525</xdr:rowOff>
                  </from>
                  <to>
                    <xdr:col>12</xdr:col>
                    <xdr:colOff>523875</xdr:colOff>
                    <xdr:row>10</xdr:row>
                    <xdr:rowOff>200025</xdr:rowOff>
                  </to>
                </anchor>
              </controlPr>
            </control>
          </mc:Choice>
        </mc:AlternateContent>
        <mc:AlternateContent xmlns:mc="http://schemas.openxmlformats.org/markup-compatibility/2006">
          <mc:Choice Requires="x14">
            <control shapeId="1105" r:id="rId14" name="Check Box 81">
              <controlPr defaultSize="0" autoFill="0" autoLine="0" autoPict="0">
                <anchor moveWithCells="1">
                  <from>
                    <xdr:col>12</xdr:col>
                    <xdr:colOff>314325</xdr:colOff>
                    <xdr:row>11</xdr:row>
                    <xdr:rowOff>9525</xdr:rowOff>
                  </from>
                  <to>
                    <xdr:col>12</xdr:col>
                    <xdr:colOff>523875</xdr:colOff>
                    <xdr:row>11</xdr:row>
                    <xdr:rowOff>200025</xdr:rowOff>
                  </to>
                </anchor>
              </controlPr>
            </control>
          </mc:Choice>
        </mc:AlternateContent>
        <mc:AlternateContent xmlns:mc="http://schemas.openxmlformats.org/markup-compatibility/2006">
          <mc:Choice Requires="x14">
            <control shapeId="1106" r:id="rId15" name="Check Box 82">
              <controlPr defaultSize="0" autoFill="0" autoLine="0" autoPict="0">
                <anchor moveWithCells="1">
                  <from>
                    <xdr:col>12</xdr:col>
                    <xdr:colOff>314325</xdr:colOff>
                    <xdr:row>12</xdr:row>
                    <xdr:rowOff>9525</xdr:rowOff>
                  </from>
                  <to>
                    <xdr:col>12</xdr:col>
                    <xdr:colOff>523875</xdr:colOff>
                    <xdr:row>12</xdr:row>
                    <xdr:rowOff>200025</xdr:rowOff>
                  </to>
                </anchor>
              </controlPr>
            </control>
          </mc:Choice>
        </mc:AlternateContent>
        <mc:AlternateContent xmlns:mc="http://schemas.openxmlformats.org/markup-compatibility/2006">
          <mc:Choice Requires="x14">
            <control shapeId="1107" r:id="rId16" name="Check Box 83">
              <controlPr defaultSize="0" autoFill="0" autoLine="0" autoPict="0">
                <anchor moveWithCells="1">
                  <from>
                    <xdr:col>12</xdr:col>
                    <xdr:colOff>314325</xdr:colOff>
                    <xdr:row>13</xdr:row>
                    <xdr:rowOff>9525</xdr:rowOff>
                  </from>
                  <to>
                    <xdr:col>12</xdr:col>
                    <xdr:colOff>523875</xdr:colOff>
                    <xdr:row>13</xdr:row>
                    <xdr:rowOff>200025</xdr:rowOff>
                  </to>
                </anchor>
              </controlPr>
            </control>
          </mc:Choice>
        </mc:AlternateContent>
        <mc:AlternateContent xmlns:mc="http://schemas.openxmlformats.org/markup-compatibility/2006">
          <mc:Choice Requires="x14">
            <control shapeId="1108" r:id="rId17" name="Check Box 84">
              <controlPr defaultSize="0" autoFill="0" autoLine="0" autoPict="0">
                <anchor moveWithCells="1">
                  <from>
                    <xdr:col>12</xdr:col>
                    <xdr:colOff>314325</xdr:colOff>
                    <xdr:row>14</xdr:row>
                    <xdr:rowOff>9525</xdr:rowOff>
                  </from>
                  <to>
                    <xdr:col>12</xdr:col>
                    <xdr:colOff>523875</xdr:colOff>
                    <xdr:row>14</xdr:row>
                    <xdr:rowOff>200025</xdr:rowOff>
                  </to>
                </anchor>
              </controlPr>
            </control>
          </mc:Choice>
        </mc:AlternateContent>
        <mc:AlternateContent xmlns:mc="http://schemas.openxmlformats.org/markup-compatibility/2006">
          <mc:Choice Requires="x14">
            <control shapeId="1109" r:id="rId18" name="Check Box 85">
              <controlPr defaultSize="0" autoFill="0" autoLine="0" autoPict="0">
                <anchor moveWithCells="1">
                  <from>
                    <xdr:col>12</xdr:col>
                    <xdr:colOff>314325</xdr:colOff>
                    <xdr:row>15</xdr:row>
                    <xdr:rowOff>9525</xdr:rowOff>
                  </from>
                  <to>
                    <xdr:col>12</xdr:col>
                    <xdr:colOff>523875</xdr:colOff>
                    <xdr:row>15</xdr:row>
                    <xdr:rowOff>200025</xdr:rowOff>
                  </to>
                </anchor>
              </controlPr>
            </control>
          </mc:Choice>
        </mc:AlternateContent>
        <mc:AlternateContent xmlns:mc="http://schemas.openxmlformats.org/markup-compatibility/2006">
          <mc:Choice Requires="x14">
            <control shapeId="1111" r:id="rId19" name="Check Box 87">
              <controlPr defaultSize="0" autoFill="0" autoLine="0" autoPict="0">
                <anchor moveWithCells="1">
                  <from>
                    <xdr:col>13</xdr:col>
                    <xdr:colOff>266700</xdr:colOff>
                    <xdr:row>2</xdr:row>
                    <xdr:rowOff>0</xdr:rowOff>
                  </from>
                  <to>
                    <xdr:col>13</xdr:col>
                    <xdr:colOff>466725</xdr:colOff>
                    <xdr:row>2</xdr:row>
                    <xdr:rowOff>200025</xdr:rowOff>
                  </to>
                </anchor>
              </controlPr>
            </control>
          </mc:Choice>
        </mc:AlternateContent>
        <mc:AlternateContent xmlns:mc="http://schemas.openxmlformats.org/markup-compatibility/2006">
          <mc:Choice Requires="x14">
            <control shapeId="1126" r:id="rId20" name="Check Box 102">
              <controlPr defaultSize="0" autoFill="0" autoLine="0" autoPict="0">
                <anchor moveWithCells="1">
                  <from>
                    <xdr:col>13</xdr:col>
                    <xdr:colOff>266700</xdr:colOff>
                    <xdr:row>3</xdr:row>
                    <xdr:rowOff>0</xdr:rowOff>
                  </from>
                  <to>
                    <xdr:col>13</xdr:col>
                    <xdr:colOff>466725</xdr:colOff>
                    <xdr:row>3</xdr:row>
                    <xdr:rowOff>200025</xdr:rowOff>
                  </to>
                </anchor>
              </controlPr>
            </control>
          </mc:Choice>
        </mc:AlternateContent>
        <mc:AlternateContent xmlns:mc="http://schemas.openxmlformats.org/markup-compatibility/2006">
          <mc:Choice Requires="x14">
            <control shapeId="1127" r:id="rId21" name="Check Box 103">
              <controlPr defaultSize="0" autoFill="0" autoLine="0" autoPict="0">
                <anchor moveWithCells="1">
                  <from>
                    <xdr:col>13</xdr:col>
                    <xdr:colOff>266700</xdr:colOff>
                    <xdr:row>4</xdr:row>
                    <xdr:rowOff>0</xdr:rowOff>
                  </from>
                  <to>
                    <xdr:col>13</xdr:col>
                    <xdr:colOff>466725</xdr:colOff>
                    <xdr:row>4</xdr:row>
                    <xdr:rowOff>200025</xdr:rowOff>
                  </to>
                </anchor>
              </controlPr>
            </control>
          </mc:Choice>
        </mc:AlternateContent>
        <mc:AlternateContent xmlns:mc="http://schemas.openxmlformats.org/markup-compatibility/2006">
          <mc:Choice Requires="x14">
            <control shapeId="1128" r:id="rId22" name="Check Box 104">
              <controlPr defaultSize="0" autoFill="0" autoLine="0" autoPict="0">
                <anchor moveWithCells="1">
                  <from>
                    <xdr:col>13</xdr:col>
                    <xdr:colOff>266700</xdr:colOff>
                    <xdr:row>5</xdr:row>
                    <xdr:rowOff>0</xdr:rowOff>
                  </from>
                  <to>
                    <xdr:col>13</xdr:col>
                    <xdr:colOff>466725</xdr:colOff>
                    <xdr:row>5</xdr:row>
                    <xdr:rowOff>200025</xdr:rowOff>
                  </to>
                </anchor>
              </controlPr>
            </control>
          </mc:Choice>
        </mc:AlternateContent>
        <mc:AlternateContent xmlns:mc="http://schemas.openxmlformats.org/markup-compatibility/2006">
          <mc:Choice Requires="x14">
            <control shapeId="1129" r:id="rId23" name="Check Box 105">
              <controlPr defaultSize="0" autoFill="0" autoLine="0" autoPict="0">
                <anchor moveWithCells="1">
                  <from>
                    <xdr:col>13</xdr:col>
                    <xdr:colOff>266700</xdr:colOff>
                    <xdr:row>6</xdr:row>
                    <xdr:rowOff>0</xdr:rowOff>
                  </from>
                  <to>
                    <xdr:col>13</xdr:col>
                    <xdr:colOff>466725</xdr:colOff>
                    <xdr:row>6</xdr:row>
                    <xdr:rowOff>200025</xdr:rowOff>
                  </to>
                </anchor>
              </controlPr>
            </control>
          </mc:Choice>
        </mc:AlternateContent>
        <mc:AlternateContent xmlns:mc="http://schemas.openxmlformats.org/markup-compatibility/2006">
          <mc:Choice Requires="x14">
            <control shapeId="1130" r:id="rId24" name="Check Box 106">
              <controlPr defaultSize="0" autoFill="0" autoLine="0" autoPict="0">
                <anchor moveWithCells="1">
                  <from>
                    <xdr:col>13</xdr:col>
                    <xdr:colOff>266700</xdr:colOff>
                    <xdr:row>7</xdr:row>
                    <xdr:rowOff>0</xdr:rowOff>
                  </from>
                  <to>
                    <xdr:col>13</xdr:col>
                    <xdr:colOff>466725</xdr:colOff>
                    <xdr:row>7</xdr:row>
                    <xdr:rowOff>200025</xdr:rowOff>
                  </to>
                </anchor>
              </controlPr>
            </control>
          </mc:Choice>
        </mc:AlternateContent>
        <mc:AlternateContent xmlns:mc="http://schemas.openxmlformats.org/markup-compatibility/2006">
          <mc:Choice Requires="x14">
            <control shapeId="1131" r:id="rId25" name="Check Box 107">
              <controlPr defaultSize="0" autoFill="0" autoLine="0" autoPict="0">
                <anchor moveWithCells="1">
                  <from>
                    <xdr:col>13</xdr:col>
                    <xdr:colOff>266700</xdr:colOff>
                    <xdr:row>9</xdr:row>
                    <xdr:rowOff>0</xdr:rowOff>
                  </from>
                  <to>
                    <xdr:col>13</xdr:col>
                    <xdr:colOff>466725</xdr:colOff>
                    <xdr:row>10</xdr:row>
                    <xdr:rowOff>9525</xdr:rowOff>
                  </to>
                </anchor>
              </controlPr>
            </control>
          </mc:Choice>
        </mc:AlternateContent>
        <mc:AlternateContent xmlns:mc="http://schemas.openxmlformats.org/markup-compatibility/2006">
          <mc:Choice Requires="x14">
            <control shapeId="1132" r:id="rId26" name="Check Box 108">
              <controlPr defaultSize="0" autoFill="0" autoLine="0" autoPict="0">
                <anchor moveWithCells="1">
                  <from>
                    <xdr:col>13</xdr:col>
                    <xdr:colOff>266700</xdr:colOff>
                    <xdr:row>9</xdr:row>
                    <xdr:rowOff>0</xdr:rowOff>
                  </from>
                  <to>
                    <xdr:col>13</xdr:col>
                    <xdr:colOff>466725</xdr:colOff>
                    <xdr:row>10</xdr:row>
                    <xdr:rowOff>9525</xdr:rowOff>
                  </to>
                </anchor>
              </controlPr>
            </control>
          </mc:Choice>
        </mc:AlternateContent>
        <mc:AlternateContent xmlns:mc="http://schemas.openxmlformats.org/markup-compatibility/2006">
          <mc:Choice Requires="x14">
            <control shapeId="1133" r:id="rId27" name="Check Box 109">
              <controlPr defaultSize="0" autoFill="0" autoLine="0" autoPict="0">
                <anchor moveWithCells="1">
                  <from>
                    <xdr:col>13</xdr:col>
                    <xdr:colOff>266700</xdr:colOff>
                    <xdr:row>10</xdr:row>
                    <xdr:rowOff>0</xdr:rowOff>
                  </from>
                  <to>
                    <xdr:col>13</xdr:col>
                    <xdr:colOff>466725</xdr:colOff>
                    <xdr:row>10</xdr:row>
                    <xdr:rowOff>200025</xdr:rowOff>
                  </to>
                </anchor>
              </controlPr>
            </control>
          </mc:Choice>
        </mc:AlternateContent>
        <mc:AlternateContent xmlns:mc="http://schemas.openxmlformats.org/markup-compatibility/2006">
          <mc:Choice Requires="x14">
            <control shapeId="1134" r:id="rId28" name="Check Box 110">
              <controlPr defaultSize="0" autoFill="0" autoLine="0" autoPict="0">
                <anchor moveWithCells="1">
                  <from>
                    <xdr:col>13</xdr:col>
                    <xdr:colOff>266700</xdr:colOff>
                    <xdr:row>11</xdr:row>
                    <xdr:rowOff>0</xdr:rowOff>
                  </from>
                  <to>
                    <xdr:col>13</xdr:col>
                    <xdr:colOff>466725</xdr:colOff>
                    <xdr:row>11</xdr:row>
                    <xdr:rowOff>200025</xdr:rowOff>
                  </to>
                </anchor>
              </controlPr>
            </control>
          </mc:Choice>
        </mc:AlternateContent>
        <mc:AlternateContent xmlns:mc="http://schemas.openxmlformats.org/markup-compatibility/2006">
          <mc:Choice Requires="x14">
            <control shapeId="1135" r:id="rId29" name="Check Box 111">
              <controlPr defaultSize="0" autoFill="0" autoLine="0" autoPict="0">
                <anchor moveWithCells="1">
                  <from>
                    <xdr:col>13</xdr:col>
                    <xdr:colOff>266700</xdr:colOff>
                    <xdr:row>12</xdr:row>
                    <xdr:rowOff>0</xdr:rowOff>
                  </from>
                  <to>
                    <xdr:col>13</xdr:col>
                    <xdr:colOff>466725</xdr:colOff>
                    <xdr:row>12</xdr:row>
                    <xdr:rowOff>200025</xdr:rowOff>
                  </to>
                </anchor>
              </controlPr>
            </control>
          </mc:Choice>
        </mc:AlternateContent>
        <mc:AlternateContent xmlns:mc="http://schemas.openxmlformats.org/markup-compatibility/2006">
          <mc:Choice Requires="x14">
            <control shapeId="1136" r:id="rId30" name="Check Box 112">
              <controlPr defaultSize="0" autoFill="0" autoLine="0" autoPict="0">
                <anchor moveWithCells="1">
                  <from>
                    <xdr:col>13</xdr:col>
                    <xdr:colOff>266700</xdr:colOff>
                    <xdr:row>13</xdr:row>
                    <xdr:rowOff>0</xdr:rowOff>
                  </from>
                  <to>
                    <xdr:col>13</xdr:col>
                    <xdr:colOff>466725</xdr:colOff>
                    <xdr:row>13</xdr:row>
                    <xdr:rowOff>200025</xdr:rowOff>
                  </to>
                </anchor>
              </controlPr>
            </control>
          </mc:Choice>
        </mc:AlternateContent>
        <mc:AlternateContent xmlns:mc="http://schemas.openxmlformats.org/markup-compatibility/2006">
          <mc:Choice Requires="x14">
            <control shapeId="1137" r:id="rId31" name="Check Box 113">
              <controlPr defaultSize="0" autoFill="0" autoLine="0" autoPict="0">
                <anchor moveWithCells="1">
                  <from>
                    <xdr:col>13</xdr:col>
                    <xdr:colOff>266700</xdr:colOff>
                    <xdr:row>14</xdr:row>
                    <xdr:rowOff>0</xdr:rowOff>
                  </from>
                  <to>
                    <xdr:col>13</xdr:col>
                    <xdr:colOff>466725</xdr:colOff>
                    <xdr:row>14</xdr:row>
                    <xdr:rowOff>200025</xdr:rowOff>
                  </to>
                </anchor>
              </controlPr>
            </control>
          </mc:Choice>
        </mc:AlternateContent>
        <mc:AlternateContent xmlns:mc="http://schemas.openxmlformats.org/markup-compatibility/2006">
          <mc:Choice Requires="x14">
            <control shapeId="1138" r:id="rId32" name="Check Box 114">
              <controlPr defaultSize="0" autoFill="0" autoLine="0" autoPict="0">
                <anchor moveWithCells="1">
                  <from>
                    <xdr:col>13</xdr:col>
                    <xdr:colOff>266700</xdr:colOff>
                    <xdr:row>15</xdr:row>
                    <xdr:rowOff>0</xdr:rowOff>
                  </from>
                  <to>
                    <xdr:col>13</xdr:col>
                    <xdr:colOff>466725</xdr:colOff>
                    <xdr:row>15</xdr:row>
                    <xdr:rowOff>200025</xdr:rowOff>
                  </to>
                </anchor>
              </controlPr>
            </control>
          </mc:Choice>
        </mc:AlternateContent>
        <mc:AlternateContent xmlns:mc="http://schemas.openxmlformats.org/markup-compatibility/2006">
          <mc:Choice Requires="x14">
            <control shapeId="1171" r:id="rId33" name="Check Box 147">
              <controlPr defaultSize="0" autoFill="0" autoLine="0" autoPict="0">
                <anchor moveWithCells="1">
                  <from>
                    <xdr:col>12</xdr:col>
                    <xdr:colOff>314325</xdr:colOff>
                    <xdr:row>16</xdr:row>
                    <xdr:rowOff>9525</xdr:rowOff>
                  </from>
                  <to>
                    <xdr:col>12</xdr:col>
                    <xdr:colOff>523875</xdr:colOff>
                    <xdr:row>16</xdr:row>
                    <xdr:rowOff>200025</xdr:rowOff>
                  </to>
                </anchor>
              </controlPr>
            </control>
          </mc:Choice>
        </mc:AlternateContent>
        <mc:AlternateContent xmlns:mc="http://schemas.openxmlformats.org/markup-compatibility/2006">
          <mc:Choice Requires="x14">
            <control shapeId="1172" r:id="rId34" name="Check Box 148">
              <controlPr defaultSize="0" autoFill="0" autoLine="0" autoPict="0">
                <anchor moveWithCells="1">
                  <from>
                    <xdr:col>13</xdr:col>
                    <xdr:colOff>266700</xdr:colOff>
                    <xdr:row>16</xdr:row>
                    <xdr:rowOff>0</xdr:rowOff>
                  </from>
                  <to>
                    <xdr:col>13</xdr:col>
                    <xdr:colOff>466725</xdr:colOff>
                    <xdr:row>16</xdr:row>
                    <xdr:rowOff>200025</xdr:rowOff>
                  </to>
                </anchor>
              </controlPr>
            </control>
          </mc:Choice>
        </mc:AlternateContent>
        <mc:AlternateContent xmlns:mc="http://schemas.openxmlformats.org/markup-compatibility/2006">
          <mc:Choice Requires="x14">
            <control shapeId="1173" r:id="rId35" name="Check Box 149">
              <controlPr defaultSize="0" autoFill="0" autoLine="0" autoPict="0">
                <anchor moveWithCells="1">
                  <from>
                    <xdr:col>12</xdr:col>
                    <xdr:colOff>314325</xdr:colOff>
                    <xdr:row>17</xdr:row>
                    <xdr:rowOff>9525</xdr:rowOff>
                  </from>
                  <to>
                    <xdr:col>12</xdr:col>
                    <xdr:colOff>523875</xdr:colOff>
                    <xdr:row>17</xdr:row>
                    <xdr:rowOff>200025</xdr:rowOff>
                  </to>
                </anchor>
              </controlPr>
            </control>
          </mc:Choice>
        </mc:AlternateContent>
        <mc:AlternateContent xmlns:mc="http://schemas.openxmlformats.org/markup-compatibility/2006">
          <mc:Choice Requires="x14">
            <control shapeId="1174" r:id="rId36" name="Check Box 150">
              <controlPr defaultSize="0" autoFill="0" autoLine="0" autoPict="0">
                <anchor moveWithCells="1">
                  <from>
                    <xdr:col>13</xdr:col>
                    <xdr:colOff>266700</xdr:colOff>
                    <xdr:row>17</xdr:row>
                    <xdr:rowOff>0</xdr:rowOff>
                  </from>
                  <to>
                    <xdr:col>13</xdr:col>
                    <xdr:colOff>466725</xdr:colOff>
                    <xdr:row>17</xdr:row>
                    <xdr:rowOff>200025</xdr:rowOff>
                  </to>
                </anchor>
              </controlPr>
            </control>
          </mc:Choice>
        </mc:AlternateContent>
        <mc:AlternateContent xmlns:mc="http://schemas.openxmlformats.org/markup-compatibility/2006">
          <mc:Choice Requires="x14">
            <control shapeId="1175" r:id="rId37" name="Check Box 151">
              <controlPr defaultSize="0" autoFill="0" autoLine="0" autoPict="0">
                <anchor moveWithCells="1">
                  <from>
                    <xdr:col>12</xdr:col>
                    <xdr:colOff>314325</xdr:colOff>
                    <xdr:row>18</xdr:row>
                    <xdr:rowOff>9525</xdr:rowOff>
                  </from>
                  <to>
                    <xdr:col>12</xdr:col>
                    <xdr:colOff>523875</xdr:colOff>
                    <xdr:row>18</xdr:row>
                    <xdr:rowOff>200025</xdr:rowOff>
                  </to>
                </anchor>
              </controlPr>
            </control>
          </mc:Choice>
        </mc:AlternateContent>
        <mc:AlternateContent xmlns:mc="http://schemas.openxmlformats.org/markup-compatibility/2006">
          <mc:Choice Requires="x14">
            <control shapeId="1176" r:id="rId38" name="Check Box 152">
              <controlPr defaultSize="0" autoFill="0" autoLine="0" autoPict="0">
                <anchor moveWithCells="1">
                  <from>
                    <xdr:col>13</xdr:col>
                    <xdr:colOff>266700</xdr:colOff>
                    <xdr:row>18</xdr:row>
                    <xdr:rowOff>0</xdr:rowOff>
                  </from>
                  <to>
                    <xdr:col>13</xdr:col>
                    <xdr:colOff>466725</xdr:colOff>
                    <xdr:row>18</xdr:row>
                    <xdr:rowOff>200025</xdr:rowOff>
                  </to>
                </anchor>
              </controlPr>
            </control>
          </mc:Choice>
        </mc:AlternateContent>
        <mc:AlternateContent xmlns:mc="http://schemas.openxmlformats.org/markup-compatibility/2006">
          <mc:Choice Requires="x14">
            <control shapeId="1177" r:id="rId39" name="Check Box 153">
              <controlPr defaultSize="0" autoFill="0" autoLine="0" autoPict="0">
                <anchor moveWithCells="1">
                  <from>
                    <xdr:col>12</xdr:col>
                    <xdr:colOff>314325</xdr:colOff>
                    <xdr:row>19</xdr:row>
                    <xdr:rowOff>9525</xdr:rowOff>
                  </from>
                  <to>
                    <xdr:col>12</xdr:col>
                    <xdr:colOff>523875</xdr:colOff>
                    <xdr:row>19</xdr:row>
                    <xdr:rowOff>200025</xdr:rowOff>
                  </to>
                </anchor>
              </controlPr>
            </control>
          </mc:Choice>
        </mc:AlternateContent>
        <mc:AlternateContent xmlns:mc="http://schemas.openxmlformats.org/markup-compatibility/2006">
          <mc:Choice Requires="x14">
            <control shapeId="1178" r:id="rId40" name="Check Box 154">
              <controlPr defaultSize="0" autoFill="0" autoLine="0" autoPict="0">
                <anchor moveWithCells="1">
                  <from>
                    <xdr:col>13</xdr:col>
                    <xdr:colOff>266700</xdr:colOff>
                    <xdr:row>19</xdr:row>
                    <xdr:rowOff>0</xdr:rowOff>
                  </from>
                  <to>
                    <xdr:col>13</xdr:col>
                    <xdr:colOff>466725</xdr:colOff>
                    <xdr:row>19</xdr:row>
                    <xdr:rowOff>200025</xdr:rowOff>
                  </to>
                </anchor>
              </controlPr>
            </control>
          </mc:Choice>
        </mc:AlternateContent>
        <mc:AlternateContent xmlns:mc="http://schemas.openxmlformats.org/markup-compatibility/2006">
          <mc:Choice Requires="x14">
            <control shapeId="1179" r:id="rId41" name="Check Box 155">
              <controlPr defaultSize="0" autoFill="0" autoLine="0" autoPict="0">
                <anchor moveWithCells="1">
                  <from>
                    <xdr:col>12</xdr:col>
                    <xdr:colOff>314325</xdr:colOff>
                    <xdr:row>20</xdr:row>
                    <xdr:rowOff>9525</xdr:rowOff>
                  </from>
                  <to>
                    <xdr:col>12</xdr:col>
                    <xdr:colOff>523875</xdr:colOff>
                    <xdr:row>20</xdr:row>
                    <xdr:rowOff>200025</xdr:rowOff>
                  </to>
                </anchor>
              </controlPr>
            </control>
          </mc:Choice>
        </mc:AlternateContent>
        <mc:AlternateContent xmlns:mc="http://schemas.openxmlformats.org/markup-compatibility/2006">
          <mc:Choice Requires="x14">
            <control shapeId="1180" r:id="rId42" name="Check Box 156">
              <controlPr defaultSize="0" autoFill="0" autoLine="0" autoPict="0">
                <anchor moveWithCells="1">
                  <from>
                    <xdr:col>13</xdr:col>
                    <xdr:colOff>266700</xdr:colOff>
                    <xdr:row>20</xdr:row>
                    <xdr:rowOff>0</xdr:rowOff>
                  </from>
                  <to>
                    <xdr:col>13</xdr:col>
                    <xdr:colOff>466725</xdr:colOff>
                    <xdr:row>20</xdr:row>
                    <xdr:rowOff>200025</xdr:rowOff>
                  </to>
                </anchor>
              </controlPr>
            </control>
          </mc:Choice>
        </mc:AlternateContent>
        <mc:AlternateContent xmlns:mc="http://schemas.openxmlformats.org/markup-compatibility/2006">
          <mc:Choice Requires="x14">
            <control shapeId="1181" r:id="rId43" name="Check Box 157">
              <controlPr defaultSize="0" autoFill="0" autoLine="0" autoPict="0">
                <anchor moveWithCells="1">
                  <from>
                    <xdr:col>12</xdr:col>
                    <xdr:colOff>314325</xdr:colOff>
                    <xdr:row>21</xdr:row>
                    <xdr:rowOff>9525</xdr:rowOff>
                  </from>
                  <to>
                    <xdr:col>12</xdr:col>
                    <xdr:colOff>523875</xdr:colOff>
                    <xdr:row>21</xdr:row>
                    <xdr:rowOff>200025</xdr:rowOff>
                  </to>
                </anchor>
              </controlPr>
            </control>
          </mc:Choice>
        </mc:AlternateContent>
        <mc:AlternateContent xmlns:mc="http://schemas.openxmlformats.org/markup-compatibility/2006">
          <mc:Choice Requires="x14">
            <control shapeId="1182" r:id="rId44" name="Check Box 158">
              <controlPr defaultSize="0" autoFill="0" autoLine="0" autoPict="0">
                <anchor moveWithCells="1">
                  <from>
                    <xdr:col>13</xdr:col>
                    <xdr:colOff>266700</xdr:colOff>
                    <xdr:row>21</xdr:row>
                    <xdr:rowOff>0</xdr:rowOff>
                  </from>
                  <to>
                    <xdr:col>13</xdr:col>
                    <xdr:colOff>466725</xdr:colOff>
                    <xdr:row>21</xdr:row>
                    <xdr:rowOff>200025</xdr:rowOff>
                  </to>
                </anchor>
              </controlPr>
            </control>
          </mc:Choice>
        </mc:AlternateContent>
        <mc:AlternateContent xmlns:mc="http://schemas.openxmlformats.org/markup-compatibility/2006">
          <mc:Choice Requires="x14">
            <control shapeId="1183" r:id="rId45" name="Check Box 159">
              <controlPr defaultSize="0" autoFill="0" autoLine="0" autoPict="0">
                <anchor moveWithCells="1">
                  <from>
                    <xdr:col>12</xdr:col>
                    <xdr:colOff>314325</xdr:colOff>
                    <xdr:row>22</xdr:row>
                    <xdr:rowOff>9525</xdr:rowOff>
                  </from>
                  <to>
                    <xdr:col>12</xdr:col>
                    <xdr:colOff>523875</xdr:colOff>
                    <xdr:row>22</xdr:row>
                    <xdr:rowOff>200025</xdr:rowOff>
                  </to>
                </anchor>
              </controlPr>
            </control>
          </mc:Choice>
        </mc:AlternateContent>
        <mc:AlternateContent xmlns:mc="http://schemas.openxmlformats.org/markup-compatibility/2006">
          <mc:Choice Requires="x14">
            <control shapeId="1184" r:id="rId46" name="Check Box 160">
              <controlPr defaultSize="0" autoFill="0" autoLine="0" autoPict="0">
                <anchor moveWithCells="1">
                  <from>
                    <xdr:col>13</xdr:col>
                    <xdr:colOff>266700</xdr:colOff>
                    <xdr:row>22</xdr:row>
                    <xdr:rowOff>0</xdr:rowOff>
                  </from>
                  <to>
                    <xdr:col>13</xdr:col>
                    <xdr:colOff>466725</xdr:colOff>
                    <xdr:row>22</xdr:row>
                    <xdr:rowOff>200025</xdr:rowOff>
                  </to>
                </anchor>
              </controlPr>
            </control>
          </mc:Choice>
        </mc:AlternateContent>
        <mc:AlternateContent xmlns:mc="http://schemas.openxmlformats.org/markup-compatibility/2006">
          <mc:Choice Requires="x14">
            <control shapeId="1185" r:id="rId47" name="Check Box 161">
              <controlPr defaultSize="0" autoFill="0" autoLine="0" autoPict="0">
                <anchor moveWithCells="1">
                  <from>
                    <xdr:col>12</xdr:col>
                    <xdr:colOff>314325</xdr:colOff>
                    <xdr:row>23</xdr:row>
                    <xdr:rowOff>9525</xdr:rowOff>
                  </from>
                  <to>
                    <xdr:col>12</xdr:col>
                    <xdr:colOff>523875</xdr:colOff>
                    <xdr:row>23</xdr:row>
                    <xdr:rowOff>200025</xdr:rowOff>
                  </to>
                </anchor>
              </controlPr>
            </control>
          </mc:Choice>
        </mc:AlternateContent>
        <mc:AlternateContent xmlns:mc="http://schemas.openxmlformats.org/markup-compatibility/2006">
          <mc:Choice Requires="x14">
            <control shapeId="1186" r:id="rId48" name="Check Box 162">
              <controlPr defaultSize="0" autoFill="0" autoLine="0" autoPict="0">
                <anchor moveWithCells="1">
                  <from>
                    <xdr:col>13</xdr:col>
                    <xdr:colOff>266700</xdr:colOff>
                    <xdr:row>23</xdr:row>
                    <xdr:rowOff>0</xdr:rowOff>
                  </from>
                  <to>
                    <xdr:col>13</xdr:col>
                    <xdr:colOff>466725</xdr:colOff>
                    <xdr:row>23</xdr:row>
                    <xdr:rowOff>200025</xdr:rowOff>
                  </to>
                </anchor>
              </controlPr>
            </control>
          </mc:Choice>
        </mc:AlternateContent>
        <mc:AlternateContent xmlns:mc="http://schemas.openxmlformats.org/markup-compatibility/2006">
          <mc:Choice Requires="x14">
            <control shapeId="1187" r:id="rId49" name="Check Box 163">
              <controlPr defaultSize="0" autoFill="0" autoLine="0" autoPict="0">
                <anchor moveWithCells="1">
                  <from>
                    <xdr:col>12</xdr:col>
                    <xdr:colOff>314325</xdr:colOff>
                    <xdr:row>24</xdr:row>
                    <xdr:rowOff>9525</xdr:rowOff>
                  </from>
                  <to>
                    <xdr:col>12</xdr:col>
                    <xdr:colOff>523875</xdr:colOff>
                    <xdr:row>24</xdr:row>
                    <xdr:rowOff>200025</xdr:rowOff>
                  </to>
                </anchor>
              </controlPr>
            </control>
          </mc:Choice>
        </mc:AlternateContent>
        <mc:AlternateContent xmlns:mc="http://schemas.openxmlformats.org/markup-compatibility/2006">
          <mc:Choice Requires="x14">
            <control shapeId="1188" r:id="rId50" name="Check Box 164">
              <controlPr defaultSize="0" autoFill="0" autoLine="0" autoPict="0">
                <anchor moveWithCells="1">
                  <from>
                    <xdr:col>13</xdr:col>
                    <xdr:colOff>266700</xdr:colOff>
                    <xdr:row>24</xdr:row>
                    <xdr:rowOff>0</xdr:rowOff>
                  </from>
                  <to>
                    <xdr:col>13</xdr:col>
                    <xdr:colOff>466725</xdr:colOff>
                    <xdr:row>24</xdr:row>
                    <xdr:rowOff>200025</xdr:rowOff>
                  </to>
                </anchor>
              </controlPr>
            </control>
          </mc:Choice>
        </mc:AlternateContent>
        <mc:AlternateContent xmlns:mc="http://schemas.openxmlformats.org/markup-compatibility/2006">
          <mc:Choice Requires="x14">
            <control shapeId="1191" r:id="rId51" name="Check Box 167">
              <controlPr defaultSize="0" autoFill="0" autoLine="0" autoPict="0">
                <anchor moveWithCells="1">
                  <from>
                    <xdr:col>12</xdr:col>
                    <xdr:colOff>314325</xdr:colOff>
                    <xdr:row>25</xdr:row>
                    <xdr:rowOff>9525</xdr:rowOff>
                  </from>
                  <to>
                    <xdr:col>12</xdr:col>
                    <xdr:colOff>523875</xdr:colOff>
                    <xdr:row>25</xdr:row>
                    <xdr:rowOff>200025</xdr:rowOff>
                  </to>
                </anchor>
              </controlPr>
            </control>
          </mc:Choice>
        </mc:AlternateContent>
        <mc:AlternateContent xmlns:mc="http://schemas.openxmlformats.org/markup-compatibility/2006">
          <mc:Choice Requires="x14">
            <control shapeId="1192" r:id="rId52" name="Check Box 168">
              <controlPr defaultSize="0" autoFill="0" autoLine="0" autoPict="0">
                <anchor moveWithCells="1">
                  <from>
                    <xdr:col>13</xdr:col>
                    <xdr:colOff>266700</xdr:colOff>
                    <xdr:row>25</xdr:row>
                    <xdr:rowOff>0</xdr:rowOff>
                  </from>
                  <to>
                    <xdr:col>13</xdr:col>
                    <xdr:colOff>466725</xdr:colOff>
                    <xdr:row>25</xdr:row>
                    <xdr:rowOff>200025</xdr:rowOff>
                  </to>
                </anchor>
              </controlPr>
            </control>
          </mc:Choice>
        </mc:AlternateContent>
        <mc:AlternateContent xmlns:mc="http://schemas.openxmlformats.org/markup-compatibility/2006">
          <mc:Choice Requires="x14">
            <control shapeId="1196" r:id="rId53" name="Check Box 172">
              <controlPr defaultSize="0" autoFill="0" autoLine="0" autoPict="0">
                <anchor moveWithCells="1">
                  <from>
                    <xdr:col>12</xdr:col>
                    <xdr:colOff>314325</xdr:colOff>
                    <xdr:row>26</xdr:row>
                    <xdr:rowOff>9525</xdr:rowOff>
                  </from>
                  <to>
                    <xdr:col>12</xdr:col>
                    <xdr:colOff>523875</xdr:colOff>
                    <xdr:row>26</xdr:row>
                    <xdr:rowOff>200025</xdr:rowOff>
                  </to>
                </anchor>
              </controlPr>
            </control>
          </mc:Choice>
        </mc:AlternateContent>
        <mc:AlternateContent xmlns:mc="http://schemas.openxmlformats.org/markup-compatibility/2006">
          <mc:Choice Requires="x14">
            <control shapeId="1197" r:id="rId54" name="Check Box 173">
              <controlPr defaultSize="0" autoFill="0" autoLine="0" autoPict="0">
                <anchor moveWithCells="1">
                  <from>
                    <xdr:col>13</xdr:col>
                    <xdr:colOff>266700</xdr:colOff>
                    <xdr:row>26</xdr:row>
                    <xdr:rowOff>0</xdr:rowOff>
                  </from>
                  <to>
                    <xdr:col>13</xdr:col>
                    <xdr:colOff>466725</xdr:colOff>
                    <xdr:row>26</xdr:row>
                    <xdr:rowOff>200025</xdr:rowOff>
                  </to>
                </anchor>
              </controlPr>
            </control>
          </mc:Choice>
        </mc:AlternateContent>
        <mc:AlternateContent xmlns:mc="http://schemas.openxmlformats.org/markup-compatibility/2006">
          <mc:Choice Requires="x14">
            <control shapeId="1208" r:id="rId55" name="Check Box 184">
              <controlPr defaultSize="0" autoFill="0" autoLine="0" autoPict="0">
                <anchor moveWithCells="1">
                  <from>
                    <xdr:col>12</xdr:col>
                    <xdr:colOff>314325</xdr:colOff>
                    <xdr:row>28</xdr:row>
                    <xdr:rowOff>9525</xdr:rowOff>
                  </from>
                  <to>
                    <xdr:col>12</xdr:col>
                    <xdr:colOff>523875</xdr:colOff>
                    <xdr:row>28</xdr:row>
                    <xdr:rowOff>200025</xdr:rowOff>
                  </to>
                </anchor>
              </controlPr>
            </control>
          </mc:Choice>
        </mc:AlternateContent>
        <mc:AlternateContent xmlns:mc="http://schemas.openxmlformats.org/markup-compatibility/2006">
          <mc:Choice Requires="x14">
            <control shapeId="1209" r:id="rId56" name="Check Box 185">
              <controlPr defaultSize="0" autoFill="0" autoLine="0" autoPict="0">
                <anchor moveWithCells="1">
                  <from>
                    <xdr:col>13</xdr:col>
                    <xdr:colOff>266700</xdr:colOff>
                    <xdr:row>28</xdr:row>
                    <xdr:rowOff>0</xdr:rowOff>
                  </from>
                  <to>
                    <xdr:col>13</xdr:col>
                    <xdr:colOff>466725</xdr:colOff>
                    <xdr:row>28</xdr:row>
                    <xdr:rowOff>200025</xdr:rowOff>
                  </to>
                </anchor>
              </controlPr>
            </control>
          </mc:Choice>
        </mc:AlternateContent>
        <mc:AlternateContent xmlns:mc="http://schemas.openxmlformats.org/markup-compatibility/2006">
          <mc:Choice Requires="x14">
            <control shapeId="1210" r:id="rId57" name="Check Box 186">
              <controlPr defaultSize="0" autoFill="0" autoLine="0" autoPict="0">
                <anchor moveWithCells="1">
                  <from>
                    <xdr:col>12</xdr:col>
                    <xdr:colOff>314325</xdr:colOff>
                    <xdr:row>8</xdr:row>
                    <xdr:rowOff>9525</xdr:rowOff>
                  </from>
                  <to>
                    <xdr:col>12</xdr:col>
                    <xdr:colOff>523875</xdr:colOff>
                    <xdr:row>8</xdr:row>
                    <xdr:rowOff>200025</xdr:rowOff>
                  </to>
                </anchor>
              </controlPr>
            </control>
          </mc:Choice>
        </mc:AlternateContent>
        <mc:AlternateContent xmlns:mc="http://schemas.openxmlformats.org/markup-compatibility/2006">
          <mc:Choice Requires="x14">
            <control shapeId="1211" r:id="rId58" name="Check Box 187">
              <controlPr defaultSize="0" autoFill="0" autoLine="0" autoPict="0">
                <anchor moveWithCells="1">
                  <from>
                    <xdr:col>13</xdr:col>
                    <xdr:colOff>266700</xdr:colOff>
                    <xdr:row>8</xdr:row>
                    <xdr:rowOff>0</xdr:rowOff>
                  </from>
                  <to>
                    <xdr:col>13</xdr:col>
                    <xdr:colOff>466725</xdr:colOff>
                    <xdr:row>8</xdr:row>
                    <xdr:rowOff>200025</xdr:rowOff>
                  </to>
                </anchor>
              </controlPr>
            </control>
          </mc:Choice>
        </mc:AlternateContent>
        <mc:AlternateContent xmlns:mc="http://schemas.openxmlformats.org/markup-compatibility/2006">
          <mc:Choice Requires="x14">
            <control shapeId="1212" r:id="rId59" name="Check Box 188">
              <controlPr defaultSize="0" autoFill="0" autoLine="0" autoPict="0">
                <anchor moveWithCells="1">
                  <from>
                    <xdr:col>12</xdr:col>
                    <xdr:colOff>314325</xdr:colOff>
                    <xdr:row>27</xdr:row>
                    <xdr:rowOff>9525</xdr:rowOff>
                  </from>
                  <to>
                    <xdr:col>12</xdr:col>
                    <xdr:colOff>523875</xdr:colOff>
                    <xdr:row>27</xdr:row>
                    <xdr:rowOff>200025</xdr:rowOff>
                  </to>
                </anchor>
              </controlPr>
            </control>
          </mc:Choice>
        </mc:AlternateContent>
        <mc:AlternateContent xmlns:mc="http://schemas.openxmlformats.org/markup-compatibility/2006">
          <mc:Choice Requires="x14">
            <control shapeId="1213" r:id="rId60" name="Check Box 189">
              <controlPr defaultSize="0" autoFill="0" autoLine="0" autoPict="0">
                <anchor moveWithCells="1">
                  <from>
                    <xdr:col>13</xdr:col>
                    <xdr:colOff>266700</xdr:colOff>
                    <xdr:row>27</xdr:row>
                    <xdr:rowOff>0</xdr:rowOff>
                  </from>
                  <to>
                    <xdr:col>13</xdr:col>
                    <xdr:colOff>466725</xdr:colOff>
                    <xdr:row>27</xdr:row>
                    <xdr:rowOff>200025</xdr:rowOff>
                  </to>
                </anchor>
              </controlPr>
            </control>
          </mc:Choice>
        </mc:AlternateContent>
        <mc:AlternateContent xmlns:mc="http://schemas.openxmlformats.org/markup-compatibility/2006">
          <mc:Choice Requires="x14">
            <control shapeId="1219" r:id="rId61" name="Check Box 195">
              <controlPr defaultSize="0" autoFill="0" autoLine="0" autoPict="0">
                <anchor moveWithCells="1">
                  <from>
                    <xdr:col>12</xdr:col>
                    <xdr:colOff>314325</xdr:colOff>
                    <xdr:row>29</xdr:row>
                    <xdr:rowOff>9525</xdr:rowOff>
                  </from>
                  <to>
                    <xdr:col>12</xdr:col>
                    <xdr:colOff>523875</xdr:colOff>
                    <xdr:row>29</xdr:row>
                    <xdr:rowOff>200025</xdr:rowOff>
                  </to>
                </anchor>
              </controlPr>
            </control>
          </mc:Choice>
        </mc:AlternateContent>
        <mc:AlternateContent xmlns:mc="http://schemas.openxmlformats.org/markup-compatibility/2006">
          <mc:Choice Requires="x14">
            <control shapeId="1220" r:id="rId62" name="Check Box 196">
              <controlPr defaultSize="0" autoFill="0" autoLine="0" autoPict="0">
                <anchor moveWithCells="1">
                  <from>
                    <xdr:col>13</xdr:col>
                    <xdr:colOff>266700</xdr:colOff>
                    <xdr:row>29</xdr:row>
                    <xdr:rowOff>0</xdr:rowOff>
                  </from>
                  <to>
                    <xdr:col>13</xdr:col>
                    <xdr:colOff>466725</xdr:colOff>
                    <xdr:row>29</xdr:row>
                    <xdr:rowOff>200025</xdr:rowOff>
                  </to>
                </anchor>
              </controlPr>
            </control>
          </mc:Choice>
        </mc:AlternateContent>
        <mc:AlternateContent xmlns:mc="http://schemas.openxmlformats.org/markup-compatibility/2006">
          <mc:Choice Requires="x14">
            <control shapeId="1300" r:id="rId63" name="Check Box 276">
              <controlPr defaultSize="0" autoFill="0" autoLine="0" autoPict="0">
                <anchor moveWithCells="1">
                  <from>
                    <xdr:col>7</xdr:col>
                    <xdr:colOff>142875</xdr:colOff>
                    <xdr:row>2</xdr:row>
                    <xdr:rowOff>200025</xdr:rowOff>
                  </from>
                  <to>
                    <xdr:col>7</xdr:col>
                    <xdr:colOff>352425</xdr:colOff>
                    <xdr:row>4</xdr:row>
                    <xdr:rowOff>0</xdr:rowOff>
                  </to>
                </anchor>
              </controlPr>
            </control>
          </mc:Choice>
        </mc:AlternateContent>
        <mc:AlternateContent xmlns:mc="http://schemas.openxmlformats.org/markup-compatibility/2006">
          <mc:Choice Requires="x14">
            <control shapeId="1301" r:id="rId64" name="Check Box 277">
              <controlPr defaultSize="0" autoFill="0" autoLine="0" autoPict="0">
                <anchor moveWithCells="1">
                  <from>
                    <xdr:col>7</xdr:col>
                    <xdr:colOff>142875</xdr:colOff>
                    <xdr:row>3</xdr:row>
                    <xdr:rowOff>200025</xdr:rowOff>
                  </from>
                  <to>
                    <xdr:col>7</xdr:col>
                    <xdr:colOff>352425</xdr:colOff>
                    <xdr:row>5</xdr:row>
                    <xdr:rowOff>0</xdr:rowOff>
                  </to>
                </anchor>
              </controlPr>
            </control>
          </mc:Choice>
        </mc:AlternateContent>
        <mc:AlternateContent xmlns:mc="http://schemas.openxmlformats.org/markup-compatibility/2006">
          <mc:Choice Requires="x14">
            <control shapeId="1302" r:id="rId65" name="Check Box 278">
              <controlPr defaultSize="0" autoFill="0" autoLine="0" autoPict="0">
                <anchor moveWithCells="1">
                  <from>
                    <xdr:col>7</xdr:col>
                    <xdr:colOff>142875</xdr:colOff>
                    <xdr:row>4</xdr:row>
                    <xdr:rowOff>200025</xdr:rowOff>
                  </from>
                  <to>
                    <xdr:col>7</xdr:col>
                    <xdr:colOff>352425</xdr:colOff>
                    <xdr:row>6</xdr:row>
                    <xdr:rowOff>0</xdr:rowOff>
                  </to>
                </anchor>
              </controlPr>
            </control>
          </mc:Choice>
        </mc:AlternateContent>
        <mc:AlternateContent xmlns:mc="http://schemas.openxmlformats.org/markup-compatibility/2006">
          <mc:Choice Requires="x14">
            <control shapeId="1303" r:id="rId66" name="Check Box 279">
              <controlPr defaultSize="0" autoFill="0" autoLine="0" autoPict="0">
                <anchor moveWithCells="1">
                  <from>
                    <xdr:col>7</xdr:col>
                    <xdr:colOff>142875</xdr:colOff>
                    <xdr:row>4</xdr:row>
                    <xdr:rowOff>200025</xdr:rowOff>
                  </from>
                  <to>
                    <xdr:col>7</xdr:col>
                    <xdr:colOff>352425</xdr:colOff>
                    <xdr:row>6</xdr:row>
                    <xdr:rowOff>0</xdr:rowOff>
                  </to>
                </anchor>
              </controlPr>
            </control>
          </mc:Choice>
        </mc:AlternateContent>
        <mc:AlternateContent xmlns:mc="http://schemas.openxmlformats.org/markup-compatibility/2006">
          <mc:Choice Requires="x14">
            <control shapeId="1304" r:id="rId67" name="Check Box 280">
              <controlPr defaultSize="0" autoFill="0" autoLine="0" autoPict="0">
                <anchor moveWithCells="1">
                  <from>
                    <xdr:col>7</xdr:col>
                    <xdr:colOff>142875</xdr:colOff>
                    <xdr:row>5</xdr:row>
                    <xdr:rowOff>200025</xdr:rowOff>
                  </from>
                  <to>
                    <xdr:col>7</xdr:col>
                    <xdr:colOff>352425</xdr:colOff>
                    <xdr:row>7</xdr:row>
                    <xdr:rowOff>0</xdr:rowOff>
                  </to>
                </anchor>
              </controlPr>
            </control>
          </mc:Choice>
        </mc:AlternateContent>
        <mc:AlternateContent xmlns:mc="http://schemas.openxmlformats.org/markup-compatibility/2006">
          <mc:Choice Requires="x14">
            <control shapeId="1305" r:id="rId68" name="Check Box 281">
              <controlPr defaultSize="0" autoFill="0" autoLine="0" autoPict="0">
                <anchor moveWithCells="1">
                  <from>
                    <xdr:col>7</xdr:col>
                    <xdr:colOff>142875</xdr:colOff>
                    <xdr:row>5</xdr:row>
                    <xdr:rowOff>200025</xdr:rowOff>
                  </from>
                  <to>
                    <xdr:col>7</xdr:col>
                    <xdr:colOff>352425</xdr:colOff>
                    <xdr:row>7</xdr:row>
                    <xdr:rowOff>0</xdr:rowOff>
                  </to>
                </anchor>
              </controlPr>
            </control>
          </mc:Choice>
        </mc:AlternateContent>
        <mc:AlternateContent xmlns:mc="http://schemas.openxmlformats.org/markup-compatibility/2006">
          <mc:Choice Requires="x14">
            <control shapeId="1306" r:id="rId69" name="Check Box 282">
              <controlPr defaultSize="0" autoFill="0" autoLine="0" autoPict="0">
                <anchor moveWithCells="1">
                  <from>
                    <xdr:col>7</xdr:col>
                    <xdr:colOff>142875</xdr:colOff>
                    <xdr:row>6</xdr:row>
                    <xdr:rowOff>200025</xdr:rowOff>
                  </from>
                  <to>
                    <xdr:col>7</xdr:col>
                    <xdr:colOff>352425</xdr:colOff>
                    <xdr:row>8</xdr:row>
                    <xdr:rowOff>0</xdr:rowOff>
                  </to>
                </anchor>
              </controlPr>
            </control>
          </mc:Choice>
        </mc:AlternateContent>
        <mc:AlternateContent xmlns:mc="http://schemas.openxmlformats.org/markup-compatibility/2006">
          <mc:Choice Requires="x14">
            <control shapeId="1307" r:id="rId70" name="Check Box 283">
              <controlPr defaultSize="0" autoFill="0" autoLine="0" autoPict="0">
                <anchor moveWithCells="1">
                  <from>
                    <xdr:col>7</xdr:col>
                    <xdr:colOff>142875</xdr:colOff>
                    <xdr:row>6</xdr:row>
                    <xdr:rowOff>200025</xdr:rowOff>
                  </from>
                  <to>
                    <xdr:col>7</xdr:col>
                    <xdr:colOff>352425</xdr:colOff>
                    <xdr:row>8</xdr:row>
                    <xdr:rowOff>0</xdr:rowOff>
                  </to>
                </anchor>
              </controlPr>
            </control>
          </mc:Choice>
        </mc:AlternateContent>
        <mc:AlternateContent xmlns:mc="http://schemas.openxmlformats.org/markup-compatibility/2006">
          <mc:Choice Requires="x14">
            <control shapeId="1308" r:id="rId71" name="Check Box 284">
              <controlPr defaultSize="0" autoFill="0" autoLine="0" autoPict="0">
                <anchor moveWithCells="1">
                  <from>
                    <xdr:col>7</xdr:col>
                    <xdr:colOff>142875</xdr:colOff>
                    <xdr:row>7</xdr:row>
                    <xdr:rowOff>200025</xdr:rowOff>
                  </from>
                  <to>
                    <xdr:col>7</xdr:col>
                    <xdr:colOff>352425</xdr:colOff>
                    <xdr:row>9</xdr:row>
                    <xdr:rowOff>0</xdr:rowOff>
                  </to>
                </anchor>
              </controlPr>
            </control>
          </mc:Choice>
        </mc:AlternateContent>
        <mc:AlternateContent xmlns:mc="http://schemas.openxmlformats.org/markup-compatibility/2006">
          <mc:Choice Requires="x14">
            <control shapeId="1309" r:id="rId72" name="Check Box 285">
              <controlPr defaultSize="0" autoFill="0" autoLine="0" autoPict="0">
                <anchor moveWithCells="1">
                  <from>
                    <xdr:col>7</xdr:col>
                    <xdr:colOff>142875</xdr:colOff>
                    <xdr:row>7</xdr:row>
                    <xdr:rowOff>200025</xdr:rowOff>
                  </from>
                  <to>
                    <xdr:col>7</xdr:col>
                    <xdr:colOff>352425</xdr:colOff>
                    <xdr:row>9</xdr:row>
                    <xdr:rowOff>0</xdr:rowOff>
                  </to>
                </anchor>
              </controlPr>
            </control>
          </mc:Choice>
        </mc:AlternateContent>
        <mc:AlternateContent xmlns:mc="http://schemas.openxmlformats.org/markup-compatibility/2006">
          <mc:Choice Requires="x14">
            <control shapeId="1310" r:id="rId73" name="Check Box 286">
              <controlPr defaultSize="0" autoFill="0" autoLine="0" autoPict="0">
                <anchor moveWithCells="1">
                  <from>
                    <xdr:col>7</xdr:col>
                    <xdr:colOff>142875</xdr:colOff>
                    <xdr:row>8</xdr:row>
                    <xdr:rowOff>200025</xdr:rowOff>
                  </from>
                  <to>
                    <xdr:col>7</xdr:col>
                    <xdr:colOff>352425</xdr:colOff>
                    <xdr:row>10</xdr:row>
                    <xdr:rowOff>19050</xdr:rowOff>
                  </to>
                </anchor>
              </controlPr>
            </control>
          </mc:Choice>
        </mc:AlternateContent>
        <mc:AlternateContent xmlns:mc="http://schemas.openxmlformats.org/markup-compatibility/2006">
          <mc:Choice Requires="x14">
            <control shapeId="1311" r:id="rId74" name="Check Box 287">
              <controlPr defaultSize="0" autoFill="0" autoLine="0" autoPict="0">
                <anchor moveWithCells="1">
                  <from>
                    <xdr:col>7</xdr:col>
                    <xdr:colOff>142875</xdr:colOff>
                    <xdr:row>8</xdr:row>
                    <xdr:rowOff>200025</xdr:rowOff>
                  </from>
                  <to>
                    <xdr:col>7</xdr:col>
                    <xdr:colOff>352425</xdr:colOff>
                    <xdr:row>10</xdr:row>
                    <xdr:rowOff>19050</xdr:rowOff>
                  </to>
                </anchor>
              </controlPr>
            </control>
          </mc:Choice>
        </mc:AlternateContent>
        <mc:AlternateContent xmlns:mc="http://schemas.openxmlformats.org/markup-compatibility/2006">
          <mc:Choice Requires="x14">
            <control shapeId="1312" r:id="rId75" name="Check Box 288">
              <controlPr defaultSize="0" autoFill="0" autoLine="0" autoPict="0">
                <anchor moveWithCells="1">
                  <from>
                    <xdr:col>7</xdr:col>
                    <xdr:colOff>142875</xdr:colOff>
                    <xdr:row>9</xdr:row>
                    <xdr:rowOff>200025</xdr:rowOff>
                  </from>
                  <to>
                    <xdr:col>7</xdr:col>
                    <xdr:colOff>352425</xdr:colOff>
                    <xdr:row>11</xdr:row>
                    <xdr:rowOff>9525</xdr:rowOff>
                  </to>
                </anchor>
              </controlPr>
            </control>
          </mc:Choice>
        </mc:AlternateContent>
        <mc:AlternateContent xmlns:mc="http://schemas.openxmlformats.org/markup-compatibility/2006">
          <mc:Choice Requires="x14">
            <control shapeId="1313" r:id="rId76" name="Check Box 289">
              <controlPr defaultSize="0" autoFill="0" autoLine="0" autoPict="0">
                <anchor moveWithCells="1">
                  <from>
                    <xdr:col>7</xdr:col>
                    <xdr:colOff>142875</xdr:colOff>
                    <xdr:row>9</xdr:row>
                    <xdr:rowOff>200025</xdr:rowOff>
                  </from>
                  <to>
                    <xdr:col>7</xdr:col>
                    <xdr:colOff>352425</xdr:colOff>
                    <xdr:row>11</xdr:row>
                    <xdr:rowOff>9525</xdr:rowOff>
                  </to>
                </anchor>
              </controlPr>
            </control>
          </mc:Choice>
        </mc:AlternateContent>
        <mc:AlternateContent xmlns:mc="http://schemas.openxmlformats.org/markup-compatibility/2006">
          <mc:Choice Requires="x14">
            <control shapeId="1314" r:id="rId77" name="Check Box 290">
              <controlPr defaultSize="0" autoFill="0" autoLine="0" autoPict="0">
                <anchor moveWithCells="1">
                  <from>
                    <xdr:col>7</xdr:col>
                    <xdr:colOff>142875</xdr:colOff>
                    <xdr:row>10</xdr:row>
                    <xdr:rowOff>200025</xdr:rowOff>
                  </from>
                  <to>
                    <xdr:col>7</xdr:col>
                    <xdr:colOff>352425</xdr:colOff>
                    <xdr:row>12</xdr:row>
                    <xdr:rowOff>0</xdr:rowOff>
                  </to>
                </anchor>
              </controlPr>
            </control>
          </mc:Choice>
        </mc:AlternateContent>
        <mc:AlternateContent xmlns:mc="http://schemas.openxmlformats.org/markup-compatibility/2006">
          <mc:Choice Requires="x14">
            <control shapeId="1315" r:id="rId78" name="Check Box 291">
              <controlPr defaultSize="0" autoFill="0" autoLine="0" autoPict="0">
                <anchor moveWithCells="1">
                  <from>
                    <xdr:col>7</xdr:col>
                    <xdr:colOff>142875</xdr:colOff>
                    <xdr:row>10</xdr:row>
                    <xdr:rowOff>200025</xdr:rowOff>
                  </from>
                  <to>
                    <xdr:col>7</xdr:col>
                    <xdr:colOff>352425</xdr:colOff>
                    <xdr:row>12</xdr:row>
                    <xdr:rowOff>0</xdr:rowOff>
                  </to>
                </anchor>
              </controlPr>
            </control>
          </mc:Choice>
        </mc:AlternateContent>
        <mc:AlternateContent xmlns:mc="http://schemas.openxmlformats.org/markup-compatibility/2006">
          <mc:Choice Requires="x14">
            <control shapeId="1316" r:id="rId79" name="Check Box 292">
              <controlPr defaultSize="0" autoFill="0" autoLine="0" autoPict="0">
                <anchor moveWithCells="1">
                  <from>
                    <xdr:col>7</xdr:col>
                    <xdr:colOff>142875</xdr:colOff>
                    <xdr:row>11</xdr:row>
                    <xdr:rowOff>200025</xdr:rowOff>
                  </from>
                  <to>
                    <xdr:col>7</xdr:col>
                    <xdr:colOff>352425</xdr:colOff>
                    <xdr:row>13</xdr:row>
                    <xdr:rowOff>0</xdr:rowOff>
                  </to>
                </anchor>
              </controlPr>
            </control>
          </mc:Choice>
        </mc:AlternateContent>
        <mc:AlternateContent xmlns:mc="http://schemas.openxmlformats.org/markup-compatibility/2006">
          <mc:Choice Requires="x14">
            <control shapeId="1317" r:id="rId80" name="Check Box 293">
              <controlPr defaultSize="0" autoFill="0" autoLine="0" autoPict="0">
                <anchor moveWithCells="1">
                  <from>
                    <xdr:col>7</xdr:col>
                    <xdr:colOff>142875</xdr:colOff>
                    <xdr:row>11</xdr:row>
                    <xdr:rowOff>200025</xdr:rowOff>
                  </from>
                  <to>
                    <xdr:col>7</xdr:col>
                    <xdr:colOff>352425</xdr:colOff>
                    <xdr:row>13</xdr:row>
                    <xdr:rowOff>0</xdr:rowOff>
                  </to>
                </anchor>
              </controlPr>
            </control>
          </mc:Choice>
        </mc:AlternateContent>
        <mc:AlternateContent xmlns:mc="http://schemas.openxmlformats.org/markup-compatibility/2006">
          <mc:Choice Requires="x14">
            <control shapeId="1318" r:id="rId81" name="Check Box 294">
              <controlPr defaultSize="0" autoFill="0" autoLine="0" autoPict="0">
                <anchor moveWithCells="1">
                  <from>
                    <xdr:col>7</xdr:col>
                    <xdr:colOff>142875</xdr:colOff>
                    <xdr:row>12</xdr:row>
                    <xdr:rowOff>200025</xdr:rowOff>
                  </from>
                  <to>
                    <xdr:col>7</xdr:col>
                    <xdr:colOff>352425</xdr:colOff>
                    <xdr:row>14</xdr:row>
                    <xdr:rowOff>0</xdr:rowOff>
                  </to>
                </anchor>
              </controlPr>
            </control>
          </mc:Choice>
        </mc:AlternateContent>
        <mc:AlternateContent xmlns:mc="http://schemas.openxmlformats.org/markup-compatibility/2006">
          <mc:Choice Requires="x14">
            <control shapeId="1319" r:id="rId82" name="Check Box 295">
              <controlPr defaultSize="0" autoFill="0" autoLine="0" autoPict="0">
                <anchor moveWithCells="1">
                  <from>
                    <xdr:col>7</xdr:col>
                    <xdr:colOff>142875</xdr:colOff>
                    <xdr:row>12</xdr:row>
                    <xdr:rowOff>200025</xdr:rowOff>
                  </from>
                  <to>
                    <xdr:col>7</xdr:col>
                    <xdr:colOff>352425</xdr:colOff>
                    <xdr:row>14</xdr:row>
                    <xdr:rowOff>0</xdr:rowOff>
                  </to>
                </anchor>
              </controlPr>
            </control>
          </mc:Choice>
        </mc:AlternateContent>
        <mc:AlternateContent xmlns:mc="http://schemas.openxmlformats.org/markup-compatibility/2006">
          <mc:Choice Requires="x14">
            <control shapeId="1320" r:id="rId83" name="Check Box 296">
              <controlPr defaultSize="0" autoFill="0" autoLine="0" autoPict="0">
                <anchor moveWithCells="1">
                  <from>
                    <xdr:col>7</xdr:col>
                    <xdr:colOff>142875</xdr:colOff>
                    <xdr:row>13</xdr:row>
                    <xdr:rowOff>200025</xdr:rowOff>
                  </from>
                  <to>
                    <xdr:col>7</xdr:col>
                    <xdr:colOff>352425</xdr:colOff>
                    <xdr:row>15</xdr:row>
                    <xdr:rowOff>0</xdr:rowOff>
                  </to>
                </anchor>
              </controlPr>
            </control>
          </mc:Choice>
        </mc:AlternateContent>
        <mc:AlternateContent xmlns:mc="http://schemas.openxmlformats.org/markup-compatibility/2006">
          <mc:Choice Requires="x14">
            <control shapeId="1321" r:id="rId84" name="Check Box 297">
              <controlPr defaultSize="0" autoFill="0" autoLine="0" autoPict="0">
                <anchor moveWithCells="1">
                  <from>
                    <xdr:col>7</xdr:col>
                    <xdr:colOff>142875</xdr:colOff>
                    <xdr:row>13</xdr:row>
                    <xdr:rowOff>200025</xdr:rowOff>
                  </from>
                  <to>
                    <xdr:col>7</xdr:col>
                    <xdr:colOff>352425</xdr:colOff>
                    <xdr:row>15</xdr:row>
                    <xdr:rowOff>0</xdr:rowOff>
                  </to>
                </anchor>
              </controlPr>
            </control>
          </mc:Choice>
        </mc:AlternateContent>
        <mc:AlternateContent xmlns:mc="http://schemas.openxmlformats.org/markup-compatibility/2006">
          <mc:Choice Requires="x14">
            <control shapeId="1322" r:id="rId85" name="Check Box 298">
              <controlPr defaultSize="0" autoFill="0" autoLine="0" autoPict="0">
                <anchor moveWithCells="1">
                  <from>
                    <xdr:col>7</xdr:col>
                    <xdr:colOff>142875</xdr:colOff>
                    <xdr:row>14</xdr:row>
                    <xdr:rowOff>200025</xdr:rowOff>
                  </from>
                  <to>
                    <xdr:col>7</xdr:col>
                    <xdr:colOff>352425</xdr:colOff>
                    <xdr:row>16</xdr:row>
                    <xdr:rowOff>0</xdr:rowOff>
                  </to>
                </anchor>
              </controlPr>
            </control>
          </mc:Choice>
        </mc:AlternateContent>
        <mc:AlternateContent xmlns:mc="http://schemas.openxmlformats.org/markup-compatibility/2006">
          <mc:Choice Requires="x14">
            <control shapeId="1323" r:id="rId86" name="Check Box 299">
              <controlPr defaultSize="0" autoFill="0" autoLine="0" autoPict="0">
                <anchor moveWithCells="1">
                  <from>
                    <xdr:col>7</xdr:col>
                    <xdr:colOff>142875</xdr:colOff>
                    <xdr:row>14</xdr:row>
                    <xdr:rowOff>200025</xdr:rowOff>
                  </from>
                  <to>
                    <xdr:col>7</xdr:col>
                    <xdr:colOff>352425</xdr:colOff>
                    <xdr:row>16</xdr:row>
                    <xdr:rowOff>0</xdr:rowOff>
                  </to>
                </anchor>
              </controlPr>
            </control>
          </mc:Choice>
        </mc:AlternateContent>
        <mc:AlternateContent xmlns:mc="http://schemas.openxmlformats.org/markup-compatibility/2006">
          <mc:Choice Requires="x14">
            <control shapeId="1324" r:id="rId87" name="Check Box 300">
              <controlPr defaultSize="0" autoFill="0" autoLine="0" autoPict="0">
                <anchor moveWithCells="1">
                  <from>
                    <xdr:col>7</xdr:col>
                    <xdr:colOff>142875</xdr:colOff>
                    <xdr:row>15</xdr:row>
                    <xdr:rowOff>200025</xdr:rowOff>
                  </from>
                  <to>
                    <xdr:col>7</xdr:col>
                    <xdr:colOff>352425</xdr:colOff>
                    <xdr:row>17</xdr:row>
                    <xdr:rowOff>0</xdr:rowOff>
                  </to>
                </anchor>
              </controlPr>
            </control>
          </mc:Choice>
        </mc:AlternateContent>
        <mc:AlternateContent xmlns:mc="http://schemas.openxmlformats.org/markup-compatibility/2006">
          <mc:Choice Requires="x14">
            <control shapeId="1325" r:id="rId88" name="Check Box 301">
              <controlPr defaultSize="0" autoFill="0" autoLine="0" autoPict="0">
                <anchor moveWithCells="1">
                  <from>
                    <xdr:col>7</xdr:col>
                    <xdr:colOff>142875</xdr:colOff>
                    <xdr:row>15</xdr:row>
                    <xdr:rowOff>200025</xdr:rowOff>
                  </from>
                  <to>
                    <xdr:col>7</xdr:col>
                    <xdr:colOff>352425</xdr:colOff>
                    <xdr:row>17</xdr:row>
                    <xdr:rowOff>0</xdr:rowOff>
                  </to>
                </anchor>
              </controlPr>
            </control>
          </mc:Choice>
        </mc:AlternateContent>
        <mc:AlternateContent xmlns:mc="http://schemas.openxmlformats.org/markup-compatibility/2006">
          <mc:Choice Requires="x14">
            <control shapeId="1326" r:id="rId89" name="Check Box 302">
              <controlPr defaultSize="0" autoFill="0" autoLine="0" autoPict="0">
                <anchor moveWithCells="1">
                  <from>
                    <xdr:col>7</xdr:col>
                    <xdr:colOff>142875</xdr:colOff>
                    <xdr:row>16</xdr:row>
                    <xdr:rowOff>200025</xdr:rowOff>
                  </from>
                  <to>
                    <xdr:col>7</xdr:col>
                    <xdr:colOff>352425</xdr:colOff>
                    <xdr:row>18</xdr:row>
                    <xdr:rowOff>0</xdr:rowOff>
                  </to>
                </anchor>
              </controlPr>
            </control>
          </mc:Choice>
        </mc:AlternateContent>
        <mc:AlternateContent xmlns:mc="http://schemas.openxmlformats.org/markup-compatibility/2006">
          <mc:Choice Requires="x14">
            <control shapeId="1327" r:id="rId90" name="Check Box 303">
              <controlPr defaultSize="0" autoFill="0" autoLine="0" autoPict="0">
                <anchor moveWithCells="1">
                  <from>
                    <xdr:col>7</xdr:col>
                    <xdr:colOff>142875</xdr:colOff>
                    <xdr:row>16</xdr:row>
                    <xdr:rowOff>200025</xdr:rowOff>
                  </from>
                  <to>
                    <xdr:col>7</xdr:col>
                    <xdr:colOff>352425</xdr:colOff>
                    <xdr:row>18</xdr:row>
                    <xdr:rowOff>0</xdr:rowOff>
                  </to>
                </anchor>
              </controlPr>
            </control>
          </mc:Choice>
        </mc:AlternateContent>
        <mc:AlternateContent xmlns:mc="http://schemas.openxmlformats.org/markup-compatibility/2006">
          <mc:Choice Requires="x14">
            <control shapeId="1328" r:id="rId91" name="Check Box 304">
              <controlPr defaultSize="0" autoFill="0" autoLine="0" autoPict="0">
                <anchor moveWithCells="1">
                  <from>
                    <xdr:col>7</xdr:col>
                    <xdr:colOff>142875</xdr:colOff>
                    <xdr:row>17</xdr:row>
                    <xdr:rowOff>200025</xdr:rowOff>
                  </from>
                  <to>
                    <xdr:col>7</xdr:col>
                    <xdr:colOff>352425</xdr:colOff>
                    <xdr:row>19</xdr:row>
                    <xdr:rowOff>0</xdr:rowOff>
                  </to>
                </anchor>
              </controlPr>
            </control>
          </mc:Choice>
        </mc:AlternateContent>
        <mc:AlternateContent xmlns:mc="http://schemas.openxmlformats.org/markup-compatibility/2006">
          <mc:Choice Requires="x14">
            <control shapeId="1329" r:id="rId92" name="Check Box 305">
              <controlPr defaultSize="0" autoFill="0" autoLine="0" autoPict="0">
                <anchor moveWithCells="1">
                  <from>
                    <xdr:col>7</xdr:col>
                    <xdr:colOff>142875</xdr:colOff>
                    <xdr:row>17</xdr:row>
                    <xdr:rowOff>200025</xdr:rowOff>
                  </from>
                  <to>
                    <xdr:col>7</xdr:col>
                    <xdr:colOff>352425</xdr:colOff>
                    <xdr:row>19</xdr:row>
                    <xdr:rowOff>0</xdr:rowOff>
                  </to>
                </anchor>
              </controlPr>
            </control>
          </mc:Choice>
        </mc:AlternateContent>
        <mc:AlternateContent xmlns:mc="http://schemas.openxmlformats.org/markup-compatibility/2006">
          <mc:Choice Requires="x14">
            <control shapeId="1330" r:id="rId93" name="Check Box 306">
              <controlPr defaultSize="0" autoFill="0" autoLine="0" autoPict="0">
                <anchor moveWithCells="1">
                  <from>
                    <xdr:col>7</xdr:col>
                    <xdr:colOff>142875</xdr:colOff>
                    <xdr:row>18</xdr:row>
                    <xdr:rowOff>200025</xdr:rowOff>
                  </from>
                  <to>
                    <xdr:col>7</xdr:col>
                    <xdr:colOff>352425</xdr:colOff>
                    <xdr:row>20</xdr:row>
                    <xdr:rowOff>0</xdr:rowOff>
                  </to>
                </anchor>
              </controlPr>
            </control>
          </mc:Choice>
        </mc:AlternateContent>
        <mc:AlternateContent xmlns:mc="http://schemas.openxmlformats.org/markup-compatibility/2006">
          <mc:Choice Requires="x14">
            <control shapeId="1331" r:id="rId94" name="Check Box 307">
              <controlPr defaultSize="0" autoFill="0" autoLine="0" autoPict="0">
                <anchor moveWithCells="1">
                  <from>
                    <xdr:col>7</xdr:col>
                    <xdr:colOff>142875</xdr:colOff>
                    <xdr:row>18</xdr:row>
                    <xdr:rowOff>200025</xdr:rowOff>
                  </from>
                  <to>
                    <xdr:col>7</xdr:col>
                    <xdr:colOff>352425</xdr:colOff>
                    <xdr:row>20</xdr:row>
                    <xdr:rowOff>0</xdr:rowOff>
                  </to>
                </anchor>
              </controlPr>
            </control>
          </mc:Choice>
        </mc:AlternateContent>
        <mc:AlternateContent xmlns:mc="http://schemas.openxmlformats.org/markup-compatibility/2006">
          <mc:Choice Requires="x14">
            <control shapeId="1332" r:id="rId95" name="Check Box 308">
              <controlPr defaultSize="0" autoFill="0" autoLine="0" autoPict="0">
                <anchor moveWithCells="1">
                  <from>
                    <xdr:col>7</xdr:col>
                    <xdr:colOff>142875</xdr:colOff>
                    <xdr:row>19</xdr:row>
                    <xdr:rowOff>200025</xdr:rowOff>
                  </from>
                  <to>
                    <xdr:col>7</xdr:col>
                    <xdr:colOff>352425</xdr:colOff>
                    <xdr:row>21</xdr:row>
                    <xdr:rowOff>0</xdr:rowOff>
                  </to>
                </anchor>
              </controlPr>
            </control>
          </mc:Choice>
        </mc:AlternateContent>
        <mc:AlternateContent xmlns:mc="http://schemas.openxmlformats.org/markup-compatibility/2006">
          <mc:Choice Requires="x14">
            <control shapeId="1333" r:id="rId96" name="Check Box 309">
              <controlPr defaultSize="0" autoFill="0" autoLine="0" autoPict="0">
                <anchor moveWithCells="1">
                  <from>
                    <xdr:col>7</xdr:col>
                    <xdr:colOff>142875</xdr:colOff>
                    <xdr:row>19</xdr:row>
                    <xdr:rowOff>200025</xdr:rowOff>
                  </from>
                  <to>
                    <xdr:col>7</xdr:col>
                    <xdr:colOff>352425</xdr:colOff>
                    <xdr:row>21</xdr:row>
                    <xdr:rowOff>0</xdr:rowOff>
                  </to>
                </anchor>
              </controlPr>
            </control>
          </mc:Choice>
        </mc:AlternateContent>
        <mc:AlternateContent xmlns:mc="http://schemas.openxmlformats.org/markup-compatibility/2006">
          <mc:Choice Requires="x14">
            <control shapeId="1334" r:id="rId97" name="Check Box 310">
              <controlPr defaultSize="0" autoFill="0" autoLine="0" autoPict="0">
                <anchor moveWithCells="1">
                  <from>
                    <xdr:col>7</xdr:col>
                    <xdr:colOff>142875</xdr:colOff>
                    <xdr:row>20</xdr:row>
                    <xdr:rowOff>200025</xdr:rowOff>
                  </from>
                  <to>
                    <xdr:col>7</xdr:col>
                    <xdr:colOff>352425</xdr:colOff>
                    <xdr:row>22</xdr:row>
                    <xdr:rowOff>0</xdr:rowOff>
                  </to>
                </anchor>
              </controlPr>
            </control>
          </mc:Choice>
        </mc:AlternateContent>
        <mc:AlternateContent xmlns:mc="http://schemas.openxmlformats.org/markup-compatibility/2006">
          <mc:Choice Requires="x14">
            <control shapeId="1335" r:id="rId98" name="Check Box 311">
              <controlPr defaultSize="0" autoFill="0" autoLine="0" autoPict="0">
                <anchor moveWithCells="1">
                  <from>
                    <xdr:col>7</xdr:col>
                    <xdr:colOff>142875</xdr:colOff>
                    <xdr:row>20</xdr:row>
                    <xdr:rowOff>200025</xdr:rowOff>
                  </from>
                  <to>
                    <xdr:col>7</xdr:col>
                    <xdr:colOff>352425</xdr:colOff>
                    <xdr:row>22</xdr:row>
                    <xdr:rowOff>0</xdr:rowOff>
                  </to>
                </anchor>
              </controlPr>
            </control>
          </mc:Choice>
        </mc:AlternateContent>
        <mc:AlternateContent xmlns:mc="http://schemas.openxmlformats.org/markup-compatibility/2006">
          <mc:Choice Requires="x14">
            <control shapeId="1336" r:id="rId99" name="Check Box 312">
              <controlPr defaultSize="0" autoFill="0" autoLine="0" autoPict="0">
                <anchor moveWithCells="1">
                  <from>
                    <xdr:col>7</xdr:col>
                    <xdr:colOff>142875</xdr:colOff>
                    <xdr:row>21</xdr:row>
                    <xdr:rowOff>200025</xdr:rowOff>
                  </from>
                  <to>
                    <xdr:col>7</xdr:col>
                    <xdr:colOff>352425</xdr:colOff>
                    <xdr:row>23</xdr:row>
                    <xdr:rowOff>0</xdr:rowOff>
                  </to>
                </anchor>
              </controlPr>
            </control>
          </mc:Choice>
        </mc:AlternateContent>
        <mc:AlternateContent xmlns:mc="http://schemas.openxmlformats.org/markup-compatibility/2006">
          <mc:Choice Requires="x14">
            <control shapeId="1337" r:id="rId100" name="Check Box 313">
              <controlPr defaultSize="0" autoFill="0" autoLine="0" autoPict="0">
                <anchor moveWithCells="1">
                  <from>
                    <xdr:col>7</xdr:col>
                    <xdr:colOff>142875</xdr:colOff>
                    <xdr:row>21</xdr:row>
                    <xdr:rowOff>200025</xdr:rowOff>
                  </from>
                  <to>
                    <xdr:col>7</xdr:col>
                    <xdr:colOff>352425</xdr:colOff>
                    <xdr:row>23</xdr:row>
                    <xdr:rowOff>0</xdr:rowOff>
                  </to>
                </anchor>
              </controlPr>
            </control>
          </mc:Choice>
        </mc:AlternateContent>
        <mc:AlternateContent xmlns:mc="http://schemas.openxmlformats.org/markup-compatibility/2006">
          <mc:Choice Requires="x14">
            <control shapeId="1338" r:id="rId101" name="Check Box 314">
              <controlPr defaultSize="0" autoFill="0" autoLine="0" autoPict="0">
                <anchor moveWithCells="1">
                  <from>
                    <xdr:col>7</xdr:col>
                    <xdr:colOff>142875</xdr:colOff>
                    <xdr:row>22</xdr:row>
                    <xdr:rowOff>200025</xdr:rowOff>
                  </from>
                  <to>
                    <xdr:col>7</xdr:col>
                    <xdr:colOff>352425</xdr:colOff>
                    <xdr:row>24</xdr:row>
                    <xdr:rowOff>0</xdr:rowOff>
                  </to>
                </anchor>
              </controlPr>
            </control>
          </mc:Choice>
        </mc:AlternateContent>
        <mc:AlternateContent xmlns:mc="http://schemas.openxmlformats.org/markup-compatibility/2006">
          <mc:Choice Requires="x14">
            <control shapeId="1339" r:id="rId102" name="Check Box 315">
              <controlPr defaultSize="0" autoFill="0" autoLine="0" autoPict="0">
                <anchor moveWithCells="1">
                  <from>
                    <xdr:col>7</xdr:col>
                    <xdr:colOff>142875</xdr:colOff>
                    <xdr:row>22</xdr:row>
                    <xdr:rowOff>200025</xdr:rowOff>
                  </from>
                  <to>
                    <xdr:col>7</xdr:col>
                    <xdr:colOff>352425</xdr:colOff>
                    <xdr:row>24</xdr:row>
                    <xdr:rowOff>0</xdr:rowOff>
                  </to>
                </anchor>
              </controlPr>
            </control>
          </mc:Choice>
        </mc:AlternateContent>
        <mc:AlternateContent xmlns:mc="http://schemas.openxmlformats.org/markup-compatibility/2006">
          <mc:Choice Requires="x14">
            <control shapeId="1340" r:id="rId103" name="Check Box 316">
              <controlPr defaultSize="0" autoFill="0" autoLine="0" autoPict="0">
                <anchor moveWithCells="1">
                  <from>
                    <xdr:col>7</xdr:col>
                    <xdr:colOff>142875</xdr:colOff>
                    <xdr:row>23</xdr:row>
                    <xdr:rowOff>200025</xdr:rowOff>
                  </from>
                  <to>
                    <xdr:col>7</xdr:col>
                    <xdr:colOff>352425</xdr:colOff>
                    <xdr:row>25</xdr:row>
                    <xdr:rowOff>0</xdr:rowOff>
                  </to>
                </anchor>
              </controlPr>
            </control>
          </mc:Choice>
        </mc:AlternateContent>
        <mc:AlternateContent xmlns:mc="http://schemas.openxmlformats.org/markup-compatibility/2006">
          <mc:Choice Requires="x14">
            <control shapeId="1341" r:id="rId104" name="Check Box 317">
              <controlPr defaultSize="0" autoFill="0" autoLine="0" autoPict="0">
                <anchor moveWithCells="1">
                  <from>
                    <xdr:col>7</xdr:col>
                    <xdr:colOff>142875</xdr:colOff>
                    <xdr:row>23</xdr:row>
                    <xdr:rowOff>200025</xdr:rowOff>
                  </from>
                  <to>
                    <xdr:col>7</xdr:col>
                    <xdr:colOff>352425</xdr:colOff>
                    <xdr:row>25</xdr:row>
                    <xdr:rowOff>0</xdr:rowOff>
                  </to>
                </anchor>
              </controlPr>
            </control>
          </mc:Choice>
        </mc:AlternateContent>
        <mc:AlternateContent xmlns:mc="http://schemas.openxmlformats.org/markup-compatibility/2006">
          <mc:Choice Requires="x14">
            <control shapeId="1342" r:id="rId105" name="Check Box 318">
              <controlPr defaultSize="0" autoFill="0" autoLine="0" autoPict="0">
                <anchor moveWithCells="1">
                  <from>
                    <xdr:col>7</xdr:col>
                    <xdr:colOff>142875</xdr:colOff>
                    <xdr:row>24</xdr:row>
                    <xdr:rowOff>200025</xdr:rowOff>
                  </from>
                  <to>
                    <xdr:col>7</xdr:col>
                    <xdr:colOff>352425</xdr:colOff>
                    <xdr:row>26</xdr:row>
                    <xdr:rowOff>0</xdr:rowOff>
                  </to>
                </anchor>
              </controlPr>
            </control>
          </mc:Choice>
        </mc:AlternateContent>
        <mc:AlternateContent xmlns:mc="http://schemas.openxmlformats.org/markup-compatibility/2006">
          <mc:Choice Requires="x14">
            <control shapeId="1343" r:id="rId106" name="Check Box 319">
              <controlPr defaultSize="0" autoFill="0" autoLine="0" autoPict="0">
                <anchor moveWithCells="1">
                  <from>
                    <xdr:col>7</xdr:col>
                    <xdr:colOff>142875</xdr:colOff>
                    <xdr:row>24</xdr:row>
                    <xdr:rowOff>200025</xdr:rowOff>
                  </from>
                  <to>
                    <xdr:col>7</xdr:col>
                    <xdr:colOff>352425</xdr:colOff>
                    <xdr:row>26</xdr:row>
                    <xdr:rowOff>0</xdr:rowOff>
                  </to>
                </anchor>
              </controlPr>
            </control>
          </mc:Choice>
        </mc:AlternateContent>
        <mc:AlternateContent xmlns:mc="http://schemas.openxmlformats.org/markup-compatibility/2006">
          <mc:Choice Requires="x14">
            <control shapeId="1344" r:id="rId107" name="Check Box 320">
              <controlPr defaultSize="0" autoFill="0" autoLine="0" autoPict="0">
                <anchor moveWithCells="1">
                  <from>
                    <xdr:col>7</xdr:col>
                    <xdr:colOff>142875</xdr:colOff>
                    <xdr:row>25</xdr:row>
                    <xdr:rowOff>200025</xdr:rowOff>
                  </from>
                  <to>
                    <xdr:col>7</xdr:col>
                    <xdr:colOff>352425</xdr:colOff>
                    <xdr:row>27</xdr:row>
                    <xdr:rowOff>0</xdr:rowOff>
                  </to>
                </anchor>
              </controlPr>
            </control>
          </mc:Choice>
        </mc:AlternateContent>
        <mc:AlternateContent xmlns:mc="http://schemas.openxmlformats.org/markup-compatibility/2006">
          <mc:Choice Requires="x14">
            <control shapeId="1345" r:id="rId108" name="Check Box 321">
              <controlPr defaultSize="0" autoFill="0" autoLine="0" autoPict="0">
                <anchor moveWithCells="1">
                  <from>
                    <xdr:col>7</xdr:col>
                    <xdr:colOff>142875</xdr:colOff>
                    <xdr:row>25</xdr:row>
                    <xdr:rowOff>200025</xdr:rowOff>
                  </from>
                  <to>
                    <xdr:col>7</xdr:col>
                    <xdr:colOff>352425</xdr:colOff>
                    <xdr:row>27</xdr:row>
                    <xdr:rowOff>0</xdr:rowOff>
                  </to>
                </anchor>
              </controlPr>
            </control>
          </mc:Choice>
        </mc:AlternateContent>
        <mc:AlternateContent xmlns:mc="http://schemas.openxmlformats.org/markup-compatibility/2006">
          <mc:Choice Requires="x14">
            <control shapeId="1346" r:id="rId109" name="Check Box 322">
              <controlPr defaultSize="0" autoFill="0" autoLine="0" autoPict="0">
                <anchor moveWithCells="1">
                  <from>
                    <xdr:col>7</xdr:col>
                    <xdr:colOff>142875</xdr:colOff>
                    <xdr:row>26</xdr:row>
                    <xdr:rowOff>200025</xdr:rowOff>
                  </from>
                  <to>
                    <xdr:col>7</xdr:col>
                    <xdr:colOff>352425</xdr:colOff>
                    <xdr:row>28</xdr:row>
                    <xdr:rowOff>0</xdr:rowOff>
                  </to>
                </anchor>
              </controlPr>
            </control>
          </mc:Choice>
        </mc:AlternateContent>
        <mc:AlternateContent xmlns:mc="http://schemas.openxmlformats.org/markup-compatibility/2006">
          <mc:Choice Requires="x14">
            <control shapeId="1347" r:id="rId110" name="Check Box 323">
              <controlPr defaultSize="0" autoFill="0" autoLine="0" autoPict="0">
                <anchor moveWithCells="1">
                  <from>
                    <xdr:col>7</xdr:col>
                    <xdr:colOff>142875</xdr:colOff>
                    <xdr:row>26</xdr:row>
                    <xdr:rowOff>200025</xdr:rowOff>
                  </from>
                  <to>
                    <xdr:col>7</xdr:col>
                    <xdr:colOff>352425</xdr:colOff>
                    <xdr:row>28</xdr:row>
                    <xdr:rowOff>0</xdr:rowOff>
                  </to>
                </anchor>
              </controlPr>
            </control>
          </mc:Choice>
        </mc:AlternateContent>
        <mc:AlternateContent xmlns:mc="http://schemas.openxmlformats.org/markup-compatibility/2006">
          <mc:Choice Requires="x14">
            <control shapeId="1348" r:id="rId111" name="Check Box 324">
              <controlPr defaultSize="0" autoFill="0" autoLine="0" autoPict="0">
                <anchor moveWithCells="1">
                  <from>
                    <xdr:col>7</xdr:col>
                    <xdr:colOff>142875</xdr:colOff>
                    <xdr:row>27</xdr:row>
                    <xdr:rowOff>200025</xdr:rowOff>
                  </from>
                  <to>
                    <xdr:col>7</xdr:col>
                    <xdr:colOff>352425</xdr:colOff>
                    <xdr:row>29</xdr:row>
                    <xdr:rowOff>0</xdr:rowOff>
                  </to>
                </anchor>
              </controlPr>
            </control>
          </mc:Choice>
        </mc:AlternateContent>
        <mc:AlternateContent xmlns:mc="http://schemas.openxmlformats.org/markup-compatibility/2006">
          <mc:Choice Requires="x14">
            <control shapeId="1349" r:id="rId112" name="Check Box 325">
              <controlPr defaultSize="0" autoFill="0" autoLine="0" autoPict="0">
                <anchor moveWithCells="1">
                  <from>
                    <xdr:col>7</xdr:col>
                    <xdr:colOff>142875</xdr:colOff>
                    <xdr:row>27</xdr:row>
                    <xdr:rowOff>200025</xdr:rowOff>
                  </from>
                  <to>
                    <xdr:col>7</xdr:col>
                    <xdr:colOff>352425</xdr:colOff>
                    <xdr:row>29</xdr:row>
                    <xdr:rowOff>0</xdr:rowOff>
                  </to>
                </anchor>
              </controlPr>
            </control>
          </mc:Choice>
        </mc:AlternateContent>
        <mc:AlternateContent xmlns:mc="http://schemas.openxmlformats.org/markup-compatibility/2006">
          <mc:Choice Requires="x14">
            <control shapeId="1350" r:id="rId113" name="Check Box 326">
              <controlPr defaultSize="0" autoFill="0" autoLine="0" autoPict="0">
                <anchor moveWithCells="1">
                  <from>
                    <xdr:col>7</xdr:col>
                    <xdr:colOff>142875</xdr:colOff>
                    <xdr:row>28</xdr:row>
                    <xdr:rowOff>200025</xdr:rowOff>
                  </from>
                  <to>
                    <xdr:col>7</xdr:col>
                    <xdr:colOff>352425</xdr:colOff>
                    <xdr:row>30</xdr:row>
                    <xdr:rowOff>0</xdr:rowOff>
                  </to>
                </anchor>
              </controlPr>
            </control>
          </mc:Choice>
        </mc:AlternateContent>
        <mc:AlternateContent xmlns:mc="http://schemas.openxmlformats.org/markup-compatibility/2006">
          <mc:Choice Requires="x14">
            <control shapeId="1351" r:id="rId114" name="Check Box 327">
              <controlPr defaultSize="0" autoFill="0" autoLine="0" autoPict="0">
                <anchor moveWithCells="1">
                  <from>
                    <xdr:col>7</xdr:col>
                    <xdr:colOff>142875</xdr:colOff>
                    <xdr:row>28</xdr:row>
                    <xdr:rowOff>200025</xdr:rowOff>
                  </from>
                  <to>
                    <xdr:col>7</xdr:col>
                    <xdr:colOff>352425</xdr:colOff>
                    <xdr:row>30</xdr:row>
                    <xdr:rowOff>0</xdr:rowOff>
                  </to>
                </anchor>
              </controlPr>
            </control>
          </mc:Choice>
        </mc:AlternateContent>
        <mc:AlternateContent xmlns:mc="http://schemas.openxmlformats.org/markup-compatibility/2006">
          <mc:Choice Requires="x14">
            <control shapeId="1353" r:id="rId115" name="Check Box 329">
              <controlPr defaultSize="0" autoFill="0" autoLine="0" autoPict="0">
                <anchor moveWithCells="1">
                  <from>
                    <xdr:col>7</xdr:col>
                    <xdr:colOff>142875</xdr:colOff>
                    <xdr:row>29</xdr:row>
                    <xdr:rowOff>200025</xdr:rowOff>
                  </from>
                  <to>
                    <xdr:col>7</xdr:col>
                    <xdr:colOff>352425</xdr:colOff>
                    <xdr:row>31</xdr:row>
                    <xdr:rowOff>0</xdr:rowOff>
                  </to>
                </anchor>
              </controlPr>
            </control>
          </mc:Choice>
        </mc:AlternateContent>
        <mc:AlternateContent xmlns:mc="http://schemas.openxmlformats.org/markup-compatibility/2006">
          <mc:Choice Requires="x14">
            <control shapeId="1354" r:id="rId116" name="Check Box 330">
              <controlPr defaultSize="0" autoFill="0" autoLine="0" autoPict="0">
                <anchor moveWithCells="1">
                  <from>
                    <xdr:col>7</xdr:col>
                    <xdr:colOff>142875</xdr:colOff>
                    <xdr:row>29</xdr:row>
                    <xdr:rowOff>200025</xdr:rowOff>
                  </from>
                  <to>
                    <xdr:col>7</xdr:col>
                    <xdr:colOff>352425</xdr:colOff>
                    <xdr:row>31</xdr:row>
                    <xdr:rowOff>0</xdr:rowOff>
                  </to>
                </anchor>
              </controlPr>
            </control>
          </mc:Choice>
        </mc:AlternateContent>
        <mc:AlternateContent xmlns:mc="http://schemas.openxmlformats.org/markup-compatibility/2006">
          <mc:Choice Requires="x14">
            <control shapeId="1355" r:id="rId117" name="Check Box 331">
              <controlPr defaultSize="0" autoFill="0" autoLine="0" autoPict="0">
                <anchor moveWithCells="1">
                  <from>
                    <xdr:col>12</xdr:col>
                    <xdr:colOff>314325</xdr:colOff>
                    <xdr:row>30</xdr:row>
                    <xdr:rowOff>9525</xdr:rowOff>
                  </from>
                  <to>
                    <xdr:col>12</xdr:col>
                    <xdr:colOff>523875</xdr:colOff>
                    <xdr:row>30</xdr:row>
                    <xdr:rowOff>200025</xdr:rowOff>
                  </to>
                </anchor>
              </controlPr>
            </control>
          </mc:Choice>
        </mc:AlternateContent>
        <mc:AlternateContent xmlns:mc="http://schemas.openxmlformats.org/markup-compatibility/2006">
          <mc:Choice Requires="x14">
            <control shapeId="1356" r:id="rId118" name="Check Box 332">
              <controlPr defaultSize="0" autoFill="0" autoLine="0" autoPict="0">
                <anchor moveWithCells="1">
                  <from>
                    <xdr:col>13</xdr:col>
                    <xdr:colOff>266700</xdr:colOff>
                    <xdr:row>30</xdr:row>
                    <xdr:rowOff>0</xdr:rowOff>
                  </from>
                  <to>
                    <xdr:col>13</xdr:col>
                    <xdr:colOff>466725</xdr:colOff>
                    <xdr:row>30</xdr:row>
                    <xdr:rowOff>200025</xdr:rowOff>
                  </to>
                </anchor>
              </controlPr>
            </control>
          </mc:Choice>
        </mc:AlternateContent>
        <mc:AlternateContent xmlns:mc="http://schemas.openxmlformats.org/markup-compatibility/2006">
          <mc:Choice Requires="x14">
            <control shapeId="1359" r:id="rId119" name="Check Box 335">
              <controlPr defaultSize="0" autoFill="0" autoLine="0" autoPict="0">
                <anchor moveWithCells="1">
                  <from>
                    <xdr:col>7</xdr:col>
                    <xdr:colOff>142875</xdr:colOff>
                    <xdr:row>30</xdr:row>
                    <xdr:rowOff>200025</xdr:rowOff>
                  </from>
                  <to>
                    <xdr:col>7</xdr:col>
                    <xdr:colOff>352425</xdr:colOff>
                    <xdr:row>32</xdr:row>
                    <xdr:rowOff>0</xdr:rowOff>
                  </to>
                </anchor>
              </controlPr>
            </control>
          </mc:Choice>
        </mc:AlternateContent>
        <mc:AlternateContent xmlns:mc="http://schemas.openxmlformats.org/markup-compatibility/2006">
          <mc:Choice Requires="x14">
            <control shapeId="1360" r:id="rId120" name="Check Box 336">
              <controlPr defaultSize="0" autoFill="0" autoLine="0" autoPict="0">
                <anchor moveWithCells="1">
                  <from>
                    <xdr:col>7</xdr:col>
                    <xdr:colOff>142875</xdr:colOff>
                    <xdr:row>30</xdr:row>
                    <xdr:rowOff>200025</xdr:rowOff>
                  </from>
                  <to>
                    <xdr:col>7</xdr:col>
                    <xdr:colOff>352425</xdr:colOff>
                    <xdr:row>32</xdr:row>
                    <xdr:rowOff>0</xdr:rowOff>
                  </to>
                </anchor>
              </controlPr>
            </control>
          </mc:Choice>
        </mc:AlternateContent>
        <mc:AlternateContent xmlns:mc="http://schemas.openxmlformats.org/markup-compatibility/2006">
          <mc:Choice Requires="x14">
            <control shapeId="1361" r:id="rId121" name="Check Box 337">
              <controlPr defaultSize="0" autoFill="0" autoLine="0" autoPict="0">
                <anchor moveWithCells="1">
                  <from>
                    <xdr:col>12</xdr:col>
                    <xdr:colOff>314325</xdr:colOff>
                    <xdr:row>31</xdr:row>
                    <xdr:rowOff>9525</xdr:rowOff>
                  </from>
                  <to>
                    <xdr:col>12</xdr:col>
                    <xdr:colOff>523875</xdr:colOff>
                    <xdr:row>31</xdr:row>
                    <xdr:rowOff>200025</xdr:rowOff>
                  </to>
                </anchor>
              </controlPr>
            </control>
          </mc:Choice>
        </mc:AlternateContent>
        <mc:AlternateContent xmlns:mc="http://schemas.openxmlformats.org/markup-compatibility/2006">
          <mc:Choice Requires="x14">
            <control shapeId="1362" r:id="rId122" name="Check Box 338">
              <controlPr defaultSize="0" autoFill="0" autoLine="0" autoPict="0">
                <anchor moveWithCells="1">
                  <from>
                    <xdr:col>13</xdr:col>
                    <xdr:colOff>266700</xdr:colOff>
                    <xdr:row>31</xdr:row>
                    <xdr:rowOff>0</xdr:rowOff>
                  </from>
                  <to>
                    <xdr:col>13</xdr:col>
                    <xdr:colOff>466725</xdr:colOff>
                    <xdr:row>31</xdr:row>
                    <xdr:rowOff>200025</xdr:rowOff>
                  </to>
                </anchor>
              </controlPr>
            </control>
          </mc:Choice>
        </mc:AlternateContent>
        <mc:AlternateContent xmlns:mc="http://schemas.openxmlformats.org/markup-compatibility/2006">
          <mc:Choice Requires="x14">
            <control shapeId="1364" r:id="rId123" name="Check Box 340">
              <controlPr defaultSize="0" autoFill="0" autoLine="0" autoPict="0">
                <anchor moveWithCells="1">
                  <from>
                    <xdr:col>7</xdr:col>
                    <xdr:colOff>142875</xdr:colOff>
                    <xdr:row>31</xdr:row>
                    <xdr:rowOff>200025</xdr:rowOff>
                  </from>
                  <to>
                    <xdr:col>7</xdr:col>
                    <xdr:colOff>352425</xdr:colOff>
                    <xdr:row>33</xdr:row>
                    <xdr:rowOff>0</xdr:rowOff>
                  </to>
                </anchor>
              </controlPr>
            </control>
          </mc:Choice>
        </mc:AlternateContent>
        <mc:AlternateContent xmlns:mc="http://schemas.openxmlformats.org/markup-compatibility/2006">
          <mc:Choice Requires="x14">
            <control shapeId="1365" r:id="rId124" name="Check Box 341">
              <controlPr defaultSize="0" autoFill="0" autoLine="0" autoPict="0">
                <anchor moveWithCells="1">
                  <from>
                    <xdr:col>7</xdr:col>
                    <xdr:colOff>142875</xdr:colOff>
                    <xdr:row>31</xdr:row>
                    <xdr:rowOff>200025</xdr:rowOff>
                  </from>
                  <to>
                    <xdr:col>7</xdr:col>
                    <xdr:colOff>352425</xdr:colOff>
                    <xdr:row>33</xdr:row>
                    <xdr:rowOff>0</xdr:rowOff>
                  </to>
                </anchor>
              </controlPr>
            </control>
          </mc:Choice>
        </mc:AlternateContent>
        <mc:AlternateContent xmlns:mc="http://schemas.openxmlformats.org/markup-compatibility/2006">
          <mc:Choice Requires="x14">
            <control shapeId="1366" r:id="rId125" name="Check Box 342">
              <controlPr defaultSize="0" autoFill="0" autoLine="0" autoPict="0">
                <anchor moveWithCells="1">
                  <from>
                    <xdr:col>12</xdr:col>
                    <xdr:colOff>314325</xdr:colOff>
                    <xdr:row>32</xdr:row>
                    <xdr:rowOff>9525</xdr:rowOff>
                  </from>
                  <to>
                    <xdr:col>12</xdr:col>
                    <xdr:colOff>523875</xdr:colOff>
                    <xdr:row>32</xdr:row>
                    <xdr:rowOff>200025</xdr:rowOff>
                  </to>
                </anchor>
              </controlPr>
            </control>
          </mc:Choice>
        </mc:AlternateContent>
        <mc:AlternateContent xmlns:mc="http://schemas.openxmlformats.org/markup-compatibility/2006">
          <mc:Choice Requires="x14">
            <control shapeId="1367" r:id="rId126" name="Check Box 343">
              <controlPr defaultSize="0" autoFill="0" autoLine="0" autoPict="0">
                <anchor moveWithCells="1">
                  <from>
                    <xdr:col>13</xdr:col>
                    <xdr:colOff>266700</xdr:colOff>
                    <xdr:row>32</xdr:row>
                    <xdr:rowOff>0</xdr:rowOff>
                  </from>
                  <to>
                    <xdr:col>13</xdr:col>
                    <xdr:colOff>466725</xdr:colOff>
                    <xdr:row>32</xdr:row>
                    <xdr:rowOff>200025</xdr:rowOff>
                  </to>
                </anchor>
              </controlPr>
            </control>
          </mc:Choice>
        </mc:AlternateContent>
        <mc:AlternateContent xmlns:mc="http://schemas.openxmlformats.org/markup-compatibility/2006">
          <mc:Choice Requires="x14">
            <control shapeId="1369" r:id="rId127" name="Check Box 345">
              <controlPr defaultSize="0" autoFill="0" autoLine="0" autoPict="0">
                <anchor moveWithCells="1">
                  <from>
                    <xdr:col>7</xdr:col>
                    <xdr:colOff>142875</xdr:colOff>
                    <xdr:row>32</xdr:row>
                    <xdr:rowOff>200025</xdr:rowOff>
                  </from>
                  <to>
                    <xdr:col>7</xdr:col>
                    <xdr:colOff>352425</xdr:colOff>
                    <xdr:row>34</xdr:row>
                    <xdr:rowOff>0</xdr:rowOff>
                  </to>
                </anchor>
              </controlPr>
            </control>
          </mc:Choice>
        </mc:AlternateContent>
        <mc:AlternateContent xmlns:mc="http://schemas.openxmlformats.org/markup-compatibility/2006">
          <mc:Choice Requires="x14">
            <control shapeId="1370" r:id="rId128" name="Check Box 346">
              <controlPr defaultSize="0" autoFill="0" autoLine="0" autoPict="0">
                <anchor moveWithCells="1">
                  <from>
                    <xdr:col>7</xdr:col>
                    <xdr:colOff>142875</xdr:colOff>
                    <xdr:row>32</xdr:row>
                    <xdr:rowOff>200025</xdr:rowOff>
                  </from>
                  <to>
                    <xdr:col>7</xdr:col>
                    <xdr:colOff>352425</xdr:colOff>
                    <xdr:row>34</xdr:row>
                    <xdr:rowOff>0</xdr:rowOff>
                  </to>
                </anchor>
              </controlPr>
            </control>
          </mc:Choice>
        </mc:AlternateContent>
        <mc:AlternateContent xmlns:mc="http://schemas.openxmlformats.org/markup-compatibility/2006">
          <mc:Choice Requires="x14">
            <control shapeId="1371" r:id="rId129" name="Check Box 347">
              <controlPr defaultSize="0" autoFill="0" autoLine="0" autoPict="0">
                <anchor moveWithCells="1">
                  <from>
                    <xdr:col>12</xdr:col>
                    <xdr:colOff>314325</xdr:colOff>
                    <xdr:row>33</xdr:row>
                    <xdr:rowOff>9525</xdr:rowOff>
                  </from>
                  <to>
                    <xdr:col>12</xdr:col>
                    <xdr:colOff>523875</xdr:colOff>
                    <xdr:row>33</xdr:row>
                    <xdr:rowOff>200025</xdr:rowOff>
                  </to>
                </anchor>
              </controlPr>
            </control>
          </mc:Choice>
        </mc:AlternateContent>
        <mc:AlternateContent xmlns:mc="http://schemas.openxmlformats.org/markup-compatibility/2006">
          <mc:Choice Requires="x14">
            <control shapeId="1372" r:id="rId130" name="Check Box 348">
              <controlPr defaultSize="0" autoFill="0" autoLine="0" autoPict="0">
                <anchor moveWithCells="1">
                  <from>
                    <xdr:col>13</xdr:col>
                    <xdr:colOff>266700</xdr:colOff>
                    <xdr:row>33</xdr:row>
                    <xdr:rowOff>0</xdr:rowOff>
                  </from>
                  <to>
                    <xdr:col>13</xdr:col>
                    <xdr:colOff>466725</xdr:colOff>
                    <xdr:row>33</xdr:row>
                    <xdr:rowOff>200025</xdr:rowOff>
                  </to>
                </anchor>
              </controlPr>
            </control>
          </mc:Choice>
        </mc:AlternateContent>
        <mc:AlternateContent xmlns:mc="http://schemas.openxmlformats.org/markup-compatibility/2006">
          <mc:Choice Requires="x14">
            <control shapeId="1373" r:id="rId131" name="Check Box 349">
              <controlPr defaultSize="0" autoFill="0" autoLine="0" autoPict="0">
                <anchor moveWithCells="1">
                  <from>
                    <xdr:col>7</xdr:col>
                    <xdr:colOff>142875</xdr:colOff>
                    <xdr:row>33</xdr:row>
                    <xdr:rowOff>200025</xdr:rowOff>
                  </from>
                  <to>
                    <xdr:col>7</xdr:col>
                    <xdr:colOff>352425</xdr:colOff>
                    <xdr:row>35</xdr:row>
                    <xdr:rowOff>0</xdr:rowOff>
                  </to>
                </anchor>
              </controlPr>
            </control>
          </mc:Choice>
        </mc:AlternateContent>
        <mc:AlternateContent xmlns:mc="http://schemas.openxmlformats.org/markup-compatibility/2006">
          <mc:Choice Requires="x14">
            <control shapeId="1374" r:id="rId132" name="Check Box 350">
              <controlPr defaultSize="0" autoFill="0" autoLine="0" autoPict="0">
                <anchor moveWithCells="1">
                  <from>
                    <xdr:col>7</xdr:col>
                    <xdr:colOff>142875</xdr:colOff>
                    <xdr:row>33</xdr:row>
                    <xdr:rowOff>200025</xdr:rowOff>
                  </from>
                  <to>
                    <xdr:col>7</xdr:col>
                    <xdr:colOff>352425</xdr:colOff>
                    <xdr:row>35</xdr:row>
                    <xdr:rowOff>0</xdr:rowOff>
                  </to>
                </anchor>
              </controlPr>
            </control>
          </mc:Choice>
        </mc:AlternateContent>
        <mc:AlternateContent xmlns:mc="http://schemas.openxmlformats.org/markup-compatibility/2006">
          <mc:Choice Requires="x14">
            <control shapeId="1375" r:id="rId133" name="Check Box 351">
              <controlPr defaultSize="0" autoFill="0" autoLine="0" autoPict="0">
                <anchor moveWithCells="1">
                  <from>
                    <xdr:col>12</xdr:col>
                    <xdr:colOff>314325</xdr:colOff>
                    <xdr:row>34</xdr:row>
                    <xdr:rowOff>9525</xdr:rowOff>
                  </from>
                  <to>
                    <xdr:col>12</xdr:col>
                    <xdr:colOff>523875</xdr:colOff>
                    <xdr:row>34</xdr:row>
                    <xdr:rowOff>200025</xdr:rowOff>
                  </to>
                </anchor>
              </controlPr>
            </control>
          </mc:Choice>
        </mc:AlternateContent>
        <mc:AlternateContent xmlns:mc="http://schemas.openxmlformats.org/markup-compatibility/2006">
          <mc:Choice Requires="x14">
            <control shapeId="1376" r:id="rId134" name="Check Box 352">
              <controlPr defaultSize="0" autoFill="0" autoLine="0" autoPict="0">
                <anchor moveWithCells="1">
                  <from>
                    <xdr:col>13</xdr:col>
                    <xdr:colOff>266700</xdr:colOff>
                    <xdr:row>34</xdr:row>
                    <xdr:rowOff>0</xdr:rowOff>
                  </from>
                  <to>
                    <xdr:col>13</xdr:col>
                    <xdr:colOff>466725</xdr:colOff>
                    <xdr:row>34</xdr:row>
                    <xdr:rowOff>200025</xdr:rowOff>
                  </to>
                </anchor>
              </controlPr>
            </control>
          </mc:Choice>
        </mc:AlternateContent>
        <mc:AlternateContent xmlns:mc="http://schemas.openxmlformats.org/markup-compatibility/2006">
          <mc:Choice Requires="x14">
            <control shapeId="1377" r:id="rId135" name="Check Box 353">
              <controlPr defaultSize="0" autoFill="0" autoLine="0" autoPict="0">
                <anchor moveWithCells="1">
                  <from>
                    <xdr:col>7</xdr:col>
                    <xdr:colOff>142875</xdr:colOff>
                    <xdr:row>34</xdr:row>
                    <xdr:rowOff>200025</xdr:rowOff>
                  </from>
                  <to>
                    <xdr:col>7</xdr:col>
                    <xdr:colOff>352425</xdr:colOff>
                    <xdr:row>36</xdr:row>
                    <xdr:rowOff>0</xdr:rowOff>
                  </to>
                </anchor>
              </controlPr>
            </control>
          </mc:Choice>
        </mc:AlternateContent>
        <mc:AlternateContent xmlns:mc="http://schemas.openxmlformats.org/markup-compatibility/2006">
          <mc:Choice Requires="x14">
            <control shapeId="1378" r:id="rId136" name="Check Box 354">
              <controlPr defaultSize="0" autoFill="0" autoLine="0" autoPict="0">
                <anchor moveWithCells="1">
                  <from>
                    <xdr:col>7</xdr:col>
                    <xdr:colOff>142875</xdr:colOff>
                    <xdr:row>34</xdr:row>
                    <xdr:rowOff>200025</xdr:rowOff>
                  </from>
                  <to>
                    <xdr:col>7</xdr:col>
                    <xdr:colOff>352425</xdr:colOff>
                    <xdr:row>36</xdr:row>
                    <xdr:rowOff>0</xdr:rowOff>
                  </to>
                </anchor>
              </controlPr>
            </control>
          </mc:Choice>
        </mc:AlternateContent>
        <mc:AlternateContent xmlns:mc="http://schemas.openxmlformats.org/markup-compatibility/2006">
          <mc:Choice Requires="x14">
            <control shapeId="1379" r:id="rId137" name="Check Box 355">
              <controlPr defaultSize="0" autoFill="0" autoLine="0" autoPict="0">
                <anchor moveWithCells="1">
                  <from>
                    <xdr:col>12</xdr:col>
                    <xdr:colOff>314325</xdr:colOff>
                    <xdr:row>35</xdr:row>
                    <xdr:rowOff>9525</xdr:rowOff>
                  </from>
                  <to>
                    <xdr:col>12</xdr:col>
                    <xdr:colOff>523875</xdr:colOff>
                    <xdr:row>35</xdr:row>
                    <xdr:rowOff>200025</xdr:rowOff>
                  </to>
                </anchor>
              </controlPr>
            </control>
          </mc:Choice>
        </mc:AlternateContent>
        <mc:AlternateContent xmlns:mc="http://schemas.openxmlformats.org/markup-compatibility/2006">
          <mc:Choice Requires="x14">
            <control shapeId="1380" r:id="rId138" name="Check Box 356">
              <controlPr defaultSize="0" autoFill="0" autoLine="0" autoPict="0">
                <anchor moveWithCells="1">
                  <from>
                    <xdr:col>13</xdr:col>
                    <xdr:colOff>266700</xdr:colOff>
                    <xdr:row>35</xdr:row>
                    <xdr:rowOff>0</xdr:rowOff>
                  </from>
                  <to>
                    <xdr:col>13</xdr:col>
                    <xdr:colOff>466725</xdr:colOff>
                    <xdr:row>35</xdr:row>
                    <xdr:rowOff>200025</xdr:rowOff>
                  </to>
                </anchor>
              </controlPr>
            </control>
          </mc:Choice>
        </mc:AlternateContent>
        <mc:AlternateContent xmlns:mc="http://schemas.openxmlformats.org/markup-compatibility/2006">
          <mc:Choice Requires="x14">
            <control shapeId="1382" r:id="rId139" name="Check Box 358">
              <controlPr defaultSize="0" autoFill="0" autoLine="0" autoPict="0">
                <anchor moveWithCells="1">
                  <from>
                    <xdr:col>7</xdr:col>
                    <xdr:colOff>142875</xdr:colOff>
                    <xdr:row>35</xdr:row>
                    <xdr:rowOff>200025</xdr:rowOff>
                  </from>
                  <to>
                    <xdr:col>7</xdr:col>
                    <xdr:colOff>352425</xdr:colOff>
                    <xdr:row>37</xdr:row>
                    <xdr:rowOff>0</xdr:rowOff>
                  </to>
                </anchor>
              </controlPr>
            </control>
          </mc:Choice>
        </mc:AlternateContent>
        <mc:AlternateContent xmlns:mc="http://schemas.openxmlformats.org/markup-compatibility/2006">
          <mc:Choice Requires="x14">
            <control shapeId="1383" r:id="rId140" name="Check Box 359">
              <controlPr defaultSize="0" autoFill="0" autoLine="0" autoPict="0">
                <anchor moveWithCells="1">
                  <from>
                    <xdr:col>7</xdr:col>
                    <xdr:colOff>142875</xdr:colOff>
                    <xdr:row>35</xdr:row>
                    <xdr:rowOff>200025</xdr:rowOff>
                  </from>
                  <to>
                    <xdr:col>7</xdr:col>
                    <xdr:colOff>352425</xdr:colOff>
                    <xdr:row>37</xdr:row>
                    <xdr:rowOff>0</xdr:rowOff>
                  </to>
                </anchor>
              </controlPr>
            </control>
          </mc:Choice>
        </mc:AlternateContent>
        <mc:AlternateContent xmlns:mc="http://schemas.openxmlformats.org/markup-compatibility/2006">
          <mc:Choice Requires="x14">
            <control shapeId="1384" r:id="rId141" name="Check Box 360">
              <controlPr defaultSize="0" autoFill="0" autoLine="0" autoPict="0">
                <anchor moveWithCells="1">
                  <from>
                    <xdr:col>12</xdr:col>
                    <xdr:colOff>314325</xdr:colOff>
                    <xdr:row>36</xdr:row>
                    <xdr:rowOff>9525</xdr:rowOff>
                  </from>
                  <to>
                    <xdr:col>12</xdr:col>
                    <xdr:colOff>523875</xdr:colOff>
                    <xdr:row>36</xdr:row>
                    <xdr:rowOff>200025</xdr:rowOff>
                  </to>
                </anchor>
              </controlPr>
            </control>
          </mc:Choice>
        </mc:AlternateContent>
        <mc:AlternateContent xmlns:mc="http://schemas.openxmlformats.org/markup-compatibility/2006">
          <mc:Choice Requires="x14">
            <control shapeId="1385" r:id="rId142" name="Check Box 361">
              <controlPr defaultSize="0" autoFill="0" autoLine="0" autoPict="0">
                <anchor moveWithCells="1">
                  <from>
                    <xdr:col>13</xdr:col>
                    <xdr:colOff>266700</xdr:colOff>
                    <xdr:row>36</xdr:row>
                    <xdr:rowOff>0</xdr:rowOff>
                  </from>
                  <to>
                    <xdr:col>13</xdr:col>
                    <xdr:colOff>466725</xdr:colOff>
                    <xdr:row>36</xdr:row>
                    <xdr:rowOff>200025</xdr:rowOff>
                  </to>
                </anchor>
              </controlPr>
            </control>
          </mc:Choice>
        </mc:AlternateContent>
        <mc:AlternateContent xmlns:mc="http://schemas.openxmlformats.org/markup-compatibility/2006">
          <mc:Choice Requires="x14">
            <control shapeId="1390" r:id="rId143" name="Check Box 366">
              <controlPr defaultSize="0" autoFill="0" autoLine="0" autoPict="0">
                <anchor moveWithCells="1">
                  <from>
                    <xdr:col>7</xdr:col>
                    <xdr:colOff>142875</xdr:colOff>
                    <xdr:row>36</xdr:row>
                    <xdr:rowOff>200025</xdr:rowOff>
                  </from>
                  <to>
                    <xdr:col>7</xdr:col>
                    <xdr:colOff>352425</xdr:colOff>
                    <xdr:row>38</xdr:row>
                    <xdr:rowOff>0</xdr:rowOff>
                  </to>
                </anchor>
              </controlPr>
            </control>
          </mc:Choice>
        </mc:AlternateContent>
        <mc:AlternateContent xmlns:mc="http://schemas.openxmlformats.org/markup-compatibility/2006">
          <mc:Choice Requires="x14">
            <control shapeId="1391" r:id="rId144" name="Check Box 367">
              <controlPr defaultSize="0" autoFill="0" autoLine="0" autoPict="0">
                <anchor moveWithCells="1">
                  <from>
                    <xdr:col>7</xdr:col>
                    <xdr:colOff>142875</xdr:colOff>
                    <xdr:row>36</xdr:row>
                    <xdr:rowOff>200025</xdr:rowOff>
                  </from>
                  <to>
                    <xdr:col>7</xdr:col>
                    <xdr:colOff>352425</xdr:colOff>
                    <xdr:row>38</xdr:row>
                    <xdr:rowOff>0</xdr:rowOff>
                  </to>
                </anchor>
              </controlPr>
            </control>
          </mc:Choice>
        </mc:AlternateContent>
        <mc:AlternateContent xmlns:mc="http://schemas.openxmlformats.org/markup-compatibility/2006">
          <mc:Choice Requires="x14">
            <control shapeId="1392" r:id="rId145" name="Check Box 368">
              <controlPr defaultSize="0" autoFill="0" autoLine="0" autoPict="0">
                <anchor moveWithCells="1">
                  <from>
                    <xdr:col>12</xdr:col>
                    <xdr:colOff>314325</xdr:colOff>
                    <xdr:row>37</xdr:row>
                    <xdr:rowOff>9525</xdr:rowOff>
                  </from>
                  <to>
                    <xdr:col>12</xdr:col>
                    <xdr:colOff>523875</xdr:colOff>
                    <xdr:row>37</xdr:row>
                    <xdr:rowOff>200025</xdr:rowOff>
                  </to>
                </anchor>
              </controlPr>
            </control>
          </mc:Choice>
        </mc:AlternateContent>
        <mc:AlternateContent xmlns:mc="http://schemas.openxmlformats.org/markup-compatibility/2006">
          <mc:Choice Requires="x14">
            <control shapeId="1393" r:id="rId146" name="Check Box 369">
              <controlPr defaultSize="0" autoFill="0" autoLine="0" autoPict="0">
                <anchor moveWithCells="1">
                  <from>
                    <xdr:col>13</xdr:col>
                    <xdr:colOff>266700</xdr:colOff>
                    <xdr:row>37</xdr:row>
                    <xdr:rowOff>0</xdr:rowOff>
                  </from>
                  <to>
                    <xdr:col>13</xdr:col>
                    <xdr:colOff>466725</xdr:colOff>
                    <xdr:row>37</xdr:row>
                    <xdr:rowOff>200025</xdr:rowOff>
                  </to>
                </anchor>
              </controlPr>
            </control>
          </mc:Choice>
        </mc:AlternateContent>
        <mc:AlternateContent xmlns:mc="http://schemas.openxmlformats.org/markup-compatibility/2006">
          <mc:Choice Requires="x14">
            <control shapeId="1395" r:id="rId147" name="Check Box 371">
              <controlPr defaultSize="0" autoFill="0" autoLine="0" autoPict="0">
                <anchor moveWithCells="1">
                  <from>
                    <xdr:col>7</xdr:col>
                    <xdr:colOff>142875</xdr:colOff>
                    <xdr:row>37</xdr:row>
                    <xdr:rowOff>200025</xdr:rowOff>
                  </from>
                  <to>
                    <xdr:col>7</xdr:col>
                    <xdr:colOff>352425</xdr:colOff>
                    <xdr:row>39</xdr:row>
                    <xdr:rowOff>0</xdr:rowOff>
                  </to>
                </anchor>
              </controlPr>
            </control>
          </mc:Choice>
        </mc:AlternateContent>
        <mc:AlternateContent xmlns:mc="http://schemas.openxmlformats.org/markup-compatibility/2006">
          <mc:Choice Requires="x14">
            <control shapeId="1396" r:id="rId148" name="Check Box 372">
              <controlPr defaultSize="0" autoFill="0" autoLine="0" autoPict="0">
                <anchor moveWithCells="1">
                  <from>
                    <xdr:col>7</xdr:col>
                    <xdr:colOff>142875</xdr:colOff>
                    <xdr:row>37</xdr:row>
                    <xdr:rowOff>200025</xdr:rowOff>
                  </from>
                  <to>
                    <xdr:col>7</xdr:col>
                    <xdr:colOff>352425</xdr:colOff>
                    <xdr:row>39</xdr:row>
                    <xdr:rowOff>0</xdr:rowOff>
                  </to>
                </anchor>
              </controlPr>
            </control>
          </mc:Choice>
        </mc:AlternateContent>
        <mc:AlternateContent xmlns:mc="http://schemas.openxmlformats.org/markup-compatibility/2006">
          <mc:Choice Requires="x14">
            <control shapeId="1397" r:id="rId149" name="Check Box 373">
              <controlPr defaultSize="0" autoFill="0" autoLine="0" autoPict="0">
                <anchor moveWithCells="1">
                  <from>
                    <xdr:col>12</xdr:col>
                    <xdr:colOff>314325</xdr:colOff>
                    <xdr:row>38</xdr:row>
                    <xdr:rowOff>9525</xdr:rowOff>
                  </from>
                  <to>
                    <xdr:col>12</xdr:col>
                    <xdr:colOff>523875</xdr:colOff>
                    <xdr:row>38</xdr:row>
                    <xdr:rowOff>200025</xdr:rowOff>
                  </to>
                </anchor>
              </controlPr>
            </control>
          </mc:Choice>
        </mc:AlternateContent>
        <mc:AlternateContent xmlns:mc="http://schemas.openxmlformats.org/markup-compatibility/2006">
          <mc:Choice Requires="x14">
            <control shapeId="1398" r:id="rId150" name="Check Box 374">
              <controlPr defaultSize="0" autoFill="0" autoLine="0" autoPict="0">
                <anchor moveWithCells="1">
                  <from>
                    <xdr:col>13</xdr:col>
                    <xdr:colOff>266700</xdr:colOff>
                    <xdr:row>38</xdr:row>
                    <xdr:rowOff>0</xdr:rowOff>
                  </from>
                  <to>
                    <xdr:col>13</xdr:col>
                    <xdr:colOff>466725</xdr:colOff>
                    <xdr:row>38</xdr:row>
                    <xdr:rowOff>200025</xdr:rowOff>
                  </to>
                </anchor>
              </controlPr>
            </control>
          </mc:Choice>
        </mc:AlternateContent>
        <mc:AlternateContent xmlns:mc="http://schemas.openxmlformats.org/markup-compatibility/2006">
          <mc:Choice Requires="x14">
            <control shapeId="1400" r:id="rId151" name="Check Box 376">
              <controlPr defaultSize="0" autoFill="0" autoLine="0" autoPict="0">
                <anchor moveWithCells="1">
                  <from>
                    <xdr:col>7</xdr:col>
                    <xdr:colOff>142875</xdr:colOff>
                    <xdr:row>38</xdr:row>
                    <xdr:rowOff>200025</xdr:rowOff>
                  </from>
                  <to>
                    <xdr:col>7</xdr:col>
                    <xdr:colOff>352425</xdr:colOff>
                    <xdr:row>40</xdr:row>
                    <xdr:rowOff>0</xdr:rowOff>
                  </to>
                </anchor>
              </controlPr>
            </control>
          </mc:Choice>
        </mc:AlternateContent>
        <mc:AlternateContent xmlns:mc="http://schemas.openxmlformats.org/markup-compatibility/2006">
          <mc:Choice Requires="x14">
            <control shapeId="1401" r:id="rId152" name="Check Box 377">
              <controlPr defaultSize="0" autoFill="0" autoLine="0" autoPict="0">
                <anchor moveWithCells="1">
                  <from>
                    <xdr:col>7</xdr:col>
                    <xdr:colOff>142875</xdr:colOff>
                    <xdr:row>38</xdr:row>
                    <xdr:rowOff>200025</xdr:rowOff>
                  </from>
                  <to>
                    <xdr:col>7</xdr:col>
                    <xdr:colOff>352425</xdr:colOff>
                    <xdr:row>40</xdr:row>
                    <xdr:rowOff>0</xdr:rowOff>
                  </to>
                </anchor>
              </controlPr>
            </control>
          </mc:Choice>
        </mc:AlternateContent>
        <mc:AlternateContent xmlns:mc="http://schemas.openxmlformats.org/markup-compatibility/2006">
          <mc:Choice Requires="x14">
            <control shapeId="1402" r:id="rId153" name="Check Box 378">
              <controlPr defaultSize="0" autoFill="0" autoLine="0" autoPict="0">
                <anchor moveWithCells="1">
                  <from>
                    <xdr:col>12</xdr:col>
                    <xdr:colOff>314325</xdr:colOff>
                    <xdr:row>39</xdr:row>
                    <xdr:rowOff>9525</xdr:rowOff>
                  </from>
                  <to>
                    <xdr:col>12</xdr:col>
                    <xdr:colOff>523875</xdr:colOff>
                    <xdr:row>39</xdr:row>
                    <xdr:rowOff>200025</xdr:rowOff>
                  </to>
                </anchor>
              </controlPr>
            </control>
          </mc:Choice>
        </mc:AlternateContent>
        <mc:AlternateContent xmlns:mc="http://schemas.openxmlformats.org/markup-compatibility/2006">
          <mc:Choice Requires="x14">
            <control shapeId="1403" r:id="rId154" name="Check Box 379">
              <controlPr defaultSize="0" autoFill="0" autoLine="0" autoPict="0">
                <anchor moveWithCells="1">
                  <from>
                    <xdr:col>13</xdr:col>
                    <xdr:colOff>266700</xdr:colOff>
                    <xdr:row>39</xdr:row>
                    <xdr:rowOff>0</xdr:rowOff>
                  </from>
                  <to>
                    <xdr:col>13</xdr:col>
                    <xdr:colOff>466725</xdr:colOff>
                    <xdr:row>39</xdr:row>
                    <xdr:rowOff>200025</xdr:rowOff>
                  </to>
                </anchor>
              </controlPr>
            </control>
          </mc:Choice>
        </mc:AlternateContent>
        <mc:AlternateContent xmlns:mc="http://schemas.openxmlformats.org/markup-compatibility/2006">
          <mc:Choice Requires="x14">
            <control shapeId="1406" r:id="rId155" name="Check Box 382">
              <controlPr defaultSize="0" autoFill="0" autoLine="0" autoPict="0">
                <anchor moveWithCells="1">
                  <from>
                    <xdr:col>7</xdr:col>
                    <xdr:colOff>142875</xdr:colOff>
                    <xdr:row>39</xdr:row>
                    <xdr:rowOff>200025</xdr:rowOff>
                  </from>
                  <to>
                    <xdr:col>7</xdr:col>
                    <xdr:colOff>352425</xdr:colOff>
                    <xdr:row>41</xdr:row>
                    <xdr:rowOff>0</xdr:rowOff>
                  </to>
                </anchor>
              </controlPr>
            </control>
          </mc:Choice>
        </mc:AlternateContent>
        <mc:AlternateContent xmlns:mc="http://schemas.openxmlformats.org/markup-compatibility/2006">
          <mc:Choice Requires="x14">
            <control shapeId="1407" r:id="rId156" name="Check Box 383">
              <controlPr defaultSize="0" autoFill="0" autoLine="0" autoPict="0">
                <anchor moveWithCells="1">
                  <from>
                    <xdr:col>7</xdr:col>
                    <xdr:colOff>142875</xdr:colOff>
                    <xdr:row>39</xdr:row>
                    <xdr:rowOff>200025</xdr:rowOff>
                  </from>
                  <to>
                    <xdr:col>7</xdr:col>
                    <xdr:colOff>352425</xdr:colOff>
                    <xdr:row>41</xdr:row>
                    <xdr:rowOff>0</xdr:rowOff>
                  </to>
                </anchor>
              </controlPr>
            </control>
          </mc:Choice>
        </mc:AlternateContent>
        <mc:AlternateContent xmlns:mc="http://schemas.openxmlformats.org/markup-compatibility/2006">
          <mc:Choice Requires="x14">
            <control shapeId="1408" r:id="rId157" name="Check Box 384">
              <controlPr defaultSize="0" autoFill="0" autoLine="0" autoPict="0">
                <anchor moveWithCells="1">
                  <from>
                    <xdr:col>12</xdr:col>
                    <xdr:colOff>314325</xdr:colOff>
                    <xdr:row>40</xdr:row>
                    <xdr:rowOff>9525</xdr:rowOff>
                  </from>
                  <to>
                    <xdr:col>12</xdr:col>
                    <xdr:colOff>523875</xdr:colOff>
                    <xdr:row>40</xdr:row>
                    <xdr:rowOff>200025</xdr:rowOff>
                  </to>
                </anchor>
              </controlPr>
            </control>
          </mc:Choice>
        </mc:AlternateContent>
        <mc:AlternateContent xmlns:mc="http://schemas.openxmlformats.org/markup-compatibility/2006">
          <mc:Choice Requires="x14">
            <control shapeId="1409" r:id="rId158" name="Check Box 385">
              <controlPr defaultSize="0" autoFill="0" autoLine="0" autoPict="0">
                <anchor moveWithCells="1">
                  <from>
                    <xdr:col>13</xdr:col>
                    <xdr:colOff>266700</xdr:colOff>
                    <xdr:row>40</xdr:row>
                    <xdr:rowOff>0</xdr:rowOff>
                  </from>
                  <to>
                    <xdr:col>13</xdr:col>
                    <xdr:colOff>466725</xdr:colOff>
                    <xdr:row>40</xdr:row>
                    <xdr:rowOff>200025</xdr:rowOff>
                  </to>
                </anchor>
              </controlPr>
            </control>
          </mc:Choice>
        </mc:AlternateContent>
        <mc:AlternateContent xmlns:mc="http://schemas.openxmlformats.org/markup-compatibility/2006">
          <mc:Choice Requires="x14">
            <control shapeId="1410" r:id="rId159" name="Check Box 386">
              <controlPr defaultSize="0" autoFill="0" autoLine="0" autoPict="0">
                <anchor moveWithCells="1">
                  <from>
                    <xdr:col>7</xdr:col>
                    <xdr:colOff>142875</xdr:colOff>
                    <xdr:row>40</xdr:row>
                    <xdr:rowOff>200025</xdr:rowOff>
                  </from>
                  <to>
                    <xdr:col>7</xdr:col>
                    <xdr:colOff>352425</xdr:colOff>
                    <xdr:row>42</xdr:row>
                    <xdr:rowOff>0</xdr:rowOff>
                  </to>
                </anchor>
              </controlPr>
            </control>
          </mc:Choice>
        </mc:AlternateContent>
        <mc:AlternateContent xmlns:mc="http://schemas.openxmlformats.org/markup-compatibility/2006">
          <mc:Choice Requires="x14">
            <control shapeId="1411" r:id="rId160" name="Check Box 387">
              <controlPr defaultSize="0" autoFill="0" autoLine="0" autoPict="0">
                <anchor moveWithCells="1">
                  <from>
                    <xdr:col>7</xdr:col>
                    <xdr:colOff>142875</xdr:colOff>
                    <xdr:row>40</xdr:row>
                    <xdr:rowOff>200025</xdr:rowOff>
                  </from>
                  <to>
                    <xdr:col>7</xdr:col>
                    <xdr:colOff>352425</xdr:colOff>
                    <xdr:row>42</xdr:row>
                    <xdr:rowOff>0</xdr:rowOff>
                  </to>
                </anchor>
              </controlPr>
            </control>
          </mc:Choice>
        </mc:AlternateContent>
        <mc:AlternateContent xmlns:mc="http://schemas.openxmlformats.org/markup-compatibility/2006">
          <mc:Choice Requires="x14">
            <control shapeId="1412" r:id="rId161" name="Check Box 388">
              <controlPr defaultSize="0" autoFill="0" autoLine="0" autoPict="0">
                <anchor moveWithCells="1">
                  <from>
                    <xdr:col>12</xdr:col>
                    <xdr:colOff>314325</xdr:colOff>
                    <xdr:row>41</xdr:row>
                    <xdr:rowOff>9525</xdr:rowOff>
                  </from>
                  <to>
                    <xdr:col>12</xdr:col>
                    <xdr:colOff>523875</xdr:colOff>
                    <xdr:row>41</xdr:row>
                    <xdr:rowOff>200025</xdr:rowOff>
                  </to>
                </anchor>
              </controlPr>
            </control>
          </mc:Choice>
        </mc:AlternateContent>
        <mc:AlternateContent xmlns:mc="http://schemas.openxmlformats.org/markup-compatibility/2006">
          <mc:Choice Requires="x14">
            <control shapeId="1413" r:id="rId162" name="Check Box 389">
              <controlPr defaultSize="0" autoFill="0" autoLine="0" autoPict="0">
                <anchor moveWithCells="1">
                  <from>
                    <xdr:col>13</xdr:col>
                    <xdr:colOff>266700</xdr:colOff>
                    <xdr:row>41</xdr:row>
                    <xdr:rowOff>0</xdr:rowOff>
                  </from>
                  <to>
                    <xdr:col>13</xdr:col>
                    <xdr:colOff>466725</xdr:colOff>
                    <xdr:row>41</xdr:row>
                    <xdr:rowOff>200025</xdr:rowOff>
                  </to>
                </anchor>
              </controlPr>
            </control>
          </mc:Choice>
        </mc:AlternateContent>
        <mc:AlternateContent xmlns:mc="http://schemas.openxmlformats.org/markup-compatibility/2006">
          <mc:Choice Requires="x14">
            <control shapeId="1416" r:id="rId163" name="Check Box 392">
              <controlPr defaultSize="0" autoFill="0" autoLine="0" autoPict="0">
                <anchor moveWithCells="1">
                  <from>
                    <xdr:col>7</xdr:col>
                    <xdr:colOff>142875</xdr:colOff>
                    <xdr:row>41</xdr:row>
                    <xdr:rowOff>200025</xdr:rowOff>
                  </from>
                  <to>
                    <xdr:col>7</xdr:col>
                    <xdr:colOff>352425</xdr:colOff>
                    <xdr:row>43</xdr:row>
                    <xdr:rowOff>0</xdr:rowOff>
                  </to>
                </anchor>
              </controlPr>
            </control>
          </mc:Choice>
        </mc:AlternateContent>
        <mc:AlternateContent xmlns:mc="http://schemas.openxmlformats.org/markup-compatibility/2006">
          <mc:Choice Requires="x14">
            <control shapeId="1417" r:id="rId164" name="Check Box 393">
              <controlPr defaultSize="0" autoFill="0" autoLine="0" autoPict="0">
                <anchor moveWithCells="1">
                  <from>
                    <xdr:col>7</xdr:col>
                    <xdr:colOff>142875</xdr:colOff>
                    <xdr:row>41</xdr:row>
                    <xdr:rowOff>200025</xdr:rowOff>
                  </from>
                  <to>
                    <xdr:col>7</xdr:col>
                    <xdr:colOff>352425</xdr:colOff>
                    <xdr:row>43</xdr:row>
                    <xdr:rowOff>0</xdr:rowOff>
                  </to>
                </anchor>
              </controlPr>
            </control>
          </mc:Choice>
        </mc:AlternateContent>
        <mc:AlternateContent xmlns:mc="http://schemas.openxmlformats.org/markup-compatibility/2006">
          <mc:Choice Requires="x14">
            <control shapeId="1418" r:id="rId165" name="Check Box 394">
              <controlPr defaultSize="0" autoFill="0" autoLine="0" autoPict="0">
                <anchor moveWithCells="1">
                  <from>
                    <xdr:col>12</xdr:col>
                    <xdr:colOff>314325</xdr:colOff>
                    <xdr:row>42</xdr:row>
                    <xdr:rowOff>9525</xdr:rowOff>
                  </from>
                  <to>
                    <xdr:col>12</xdr:col>
                    <xdr:colOff>523875</xdr:colOff>
                    <xdr:row>42</xdr:row>
                    <xdr:rowOff>200025</xdr:rowOff>
                  </to>
                </anchor>
              </controlPr>
            </control>
          </mc:Choice>
        </mc:AlternateContent>
        <mc:AlternateContent xmlns:mc="http://schemas.openxmlformats.org/markup-compatibility/2006">
          <mc:Choice Requires="x14">
            <control shapeId="1419" r:id="rId166" name="Check Box 395">
              <controlPr defaultSize="0" autoFill="0" autoLine="0" autoPict="0">
                <anchor moveWithCells="1">
                  <from>
                    <xdr:col>13</xdr:col>
                    <xdr:colOff>266700</xdr:colOff>
                    <xdr:row>42</xdr:row>
                    <xdr:rowOff>0</xdr:rowOff>
                  </from>
                  <to>
                    <xdr:col>13</xdr:col>
                    <xdr:colOff>466725</xdr:colOff>
                    <xdr:row>42</xdr:row>
                    <xdr:rowOff>200025</xdr:rowOff>
                  </to>
                </anchor>
              </controlPr>
            </control>
          </mc:Choice>
        </mc:AlternateContent>
        <mc:AlternateContent xmlns:mc="http://schemas.openxmlformats.org/markup-compatibility/2006">
          <mc:Choice Requires="x14">
            <control shapeId="1420" r:id="rId167" name="Check Box 396">
              <controlPr defaultSize="0" autoFill="0" autoLine="0" autoPict="0">
                <anchor moveWithCells="1">
                  <from>
                    <xdr:col>7</xdr:col>
                    <xdr:colOff>142875</xdr:colOff>
                    <xdr:row>42</xdr:row>
                    <xdr:rowOff>200025</xdr:rowOff>
                  </from>
                  <to>
                    <xdr:col>7</xdr:col>
                    <xdr:colOff>352425</xdr:colOff>
                    <xdr:row>44</xdr:row>
                    <xdr:rowOff>0</xdr:rowOff>
                  </to>
                </anchor>
              </controlPr>
            </control>
          </mc:Choice>
        </mc:AlternateContent>
        <mc:AlternateContent xmlns:mc="http://schemas.openxmlformats.org/markup-compatibility/2006">
          <mc:Choice Requires="x14">
            <control shapeId="1421" r:id="rId168" name="Check Box 397">
              <controlPr defaultSize="0" autoFill="0" autoLine="0" autoPict="0">
                <anchor moveWithCells="1">
                  <from>
                    <xdr:col>7</xdr:col>
                    <xdr:colOff>142875</xdr:colOff>
                    <xdr:row>42</xdr:row>
                    <xdr:rowOff>200025</xdr:rowOff>
                  </from>
                  <to>
                    <xdr:col>7</xdr:col>
                    <xdr:colOff>352425</xdr:colOff>
                    <xdr:row>44</xdr:row>
                    <xdr:rowOff>0</xdr:rowOff>
                  </to>
                </anchor>
              </controlPr>
            </control>
          </mc:Choice>
        </mc:AlternateContent>
        <mc:AlternateContent xmlns:mc="http://schemas.openxmlformats.org/markup-compatibility/2006">
          <mc:Choice Requires="x14">
            <control shapeId="1422" r:id="rId169" name="Check Box 398">
              <controlPr defaultSize="0" autoFill="0" autoLine="0" autoPict="0">
                <anchor moveWithCells="1">
                  <from>
                    <xdr:col>12</xdr:col>
                    <xdr:colOff>314325</xdr:colOff>
                    <xdr:row>43</xdr:row>
                    <xdr:rowOff>9525</xdr:rowOff>
                  </from>
                  <to>
                    <xdr:col>12</xdr:col>
                    <xdr:colOff>523875</xdr:colOff>
                    <xdr:row>43</xdr:row>
                    <xdr:rowOff>200025</xdr:rowOff>
                  </to>
                </anchor>
              </controlPr>
            </control>
          </mc:Choice>
        </mc:AlternateContent>
        <mc:AlternateContent xmlns:mc="http://schemas.openxmlformats.org/markup-compatibility/2006">
          <mc:Choice Requires="x14">
            <control shapeId="1423" r:id="rId170" name="Check Box 399">
              <controlPr defaultSize="0" autoFill="0" autoLine="0" autoPict="0">
                <anchor moveWithCells="1">
                  <from>
                    <xdr:col>13</xdr:col>
                    <xdr:colOff>266700</xdr:colOff>
                    <xdr:row>43</xdr:row>
                    <xdr:rowOff>0</xdr:rowOff>
                  </from>
                  <to>
                    <xdr:col>13</xdr:col>
                    <xdr:colOff>466725</xdr:colOff>
                    <xdr:row>43</xdr:row>
                    <xdr:rowOff>200025</xdr:rowOff>
                  </to>
                </anchor>
              </controlPr>
            </control>
          </mc:Choice>
        </mc:AlternateContent>
        <mc:AlternateContent xmlns:mc="http://schemas.openxmlformats.org/markup-compatibility/2006">
          <mc:Choice Requires="x14">
            <control shapeId="1426" r:id="rId171" name="Check Box 402">
              <controlPr defaultSize="0" autoFill="0" autoLine="0" autoPict="0">
                <anchor moveWithCells="1">
                  <from>
                    <xdr:col>7</xdr:col>
                    <xdr:colOff>142875</xdr:colOff>
                    <xdr:row>43</xdr:row>
                    <xdr:rowOff>200025</xdr:rowOff>
                  </from>
                  <to>
                    <xdr:col>7</xdr:col>
                    <xdr:colOff>352425</xdr:colOff>
                    <xdr:row>45</xdr:row>
                    <xdr:rowOff>0</xdr:rowOff>
                  </to>
                </anchor>
              </controlPr>
            </control>
          </mc:Choice>
        </mc:AlternateContent>
        <mc:AlternateContent xmlns:mc="http://schemas.openxmlformats.org/markup-compatibility/2006">
          <mc:Choice Requires="x14">
            <control shapeId="1427" r:id="rId172" name="Check Box 403">
              <controlPr defaultSize="0" autoFill="0" autoLine="0" autoPict="0">
                <anchor moveWithCells="1">
                  <from>
                    <xdr:col>7</xdr:col>
                    <xdr:colOff>142875</xdr:colOff>
                    <xdr:row>43</xdr:row>
                    <xdr:rowOff>200025</xdr:rowOff>
                  </from>
                  <to>
                    <xdr:col>7</xdr:col>
                    <xdr:colOff>352425</xdr:colOff>
                    <xdr:row>45</xdr:row>
                    <xdr:rowOff>0</xdr:rowOff>
                  </to>
                </anchor>
              </controlPr>
            </control>
          </mc:Choice>
        </mc:AlternateContent>
        <mc:AlternateContent xmlns:mc="http://schemas.openxmlformats.org/markup-compatibility/2006">
          <mc:Choice Requires="x14">
            <control shapeId="1428" r:id="rId173" name="Check Box 404">
              <controlPr defaultSize="0" autoFill="0" autoLine="0" autoPict="0">
                <anchor moveWithCells="1">
                  <from>
                    <xdr:col>12</xdr:col>
                    <xdr:colOff>314325</xdr:colOff>
                    <xdr:row>44</xdr:row>
                    <xdr:rowOff>9525</xdr:rowOff>
                  </from>
                  <to>
                    <xdr:col>12</xdr:col>
                    <xdr:colOff>523875</xdr:colOff>
                    <xdr:row>44</xdr:row>
                    <xdr:rowOff>200025</xdr:rowOff>
                  </to>
                </anchor>
              </controlPr>
            </control>
          </mc:Choice>
        </mc:AlternateContent>
        <mc:AlternateContent xmlns:mc="http://schemas.openxmlformats.org/markup-compatibility/2006">
          <mc:Choice Requires="x14">
            <control shapeId="1429" r:id="rId174" name="Check Box 405">
              <controlPr defaultSize="0" autoFill="0" autoLine="0" autoPict="0">
                <anchor moveWithCells="1">
                  <from>
                    <xdr:col>13</xdr:col>
                    <xdr:colOff>266700</xdr:colOff>
                    <xdr:row>44</xdr:row>
                    <xdr:rowOff>0</xdr:rowOff>
                  </from>
                  <to>
                    <xdr:col>13</xdr:col>
                    <xdr:colOff>466725</xdr:colOff>
                    <xdr:row>44</xdr:row>
                    <xdr:rowOff>200025</xdr:rowOff>
                  </to>
                </anchor>
              </controlPr>
            </control>
          </mc:Choice>
        </mc:AlternateContent>
        <mc:AlternateContent xmlns:mc="http://schemas.openxmlformats.org/markup-compatibility/2006">
          <mc:Choice Requires="x14">
            <control shapeId="1436" r:id="rId175" name="Check Box 412">
              <controlPr defaultSize="0" autoFill="0" autoLine="0" autoPict="0">
                <anchor moveWithCells="1">
                  <from>
                    <xdr:col>7</xdr:col>
                    <xdr:colOff>142875</xdr:colOff>
                    <xdr:row>44</xdr:row>
                    <xdr:rowOff>200025</xdr:rowOff>
                  </from>
                  <to>
                    <xdr:col>7</xdr:col>
                    <xdr:colOff>352425</xdr:colOff>
                    <xdr:row>46</xdr:row>
                    <xdr:rowOff>0</xdr:rowOff>
                  </to>
                </anchor>
              </controlPr>
            </control>
          </mc:Choice>
        </mc:AlternateContent>
        <mc:AlternateContent xmlns:mc="http://schemas.openxmlformats.org/markup-compatibility/2006">
          <mc:Choice Requires="x14">
            <control shapeId="1437" r:id="rId176" name="Check Box 413">
              <controlPr defaultSize="0" autoFill="0" autoLine="0" autoPict="0">
                <anchor moveWithCells="1">
                  <from>
                    <xdr:col>7</xdr:col>
                    <xdr:colOff>142875</xdr:colOff>
                    <xdr:row>44</xdr:row>
                    <xdr:rowOff>200025</xdr:rowOff>
                  </from>
                  <to>
                    <xdr:col>7</xdr:col>
                    <xdr:colOff>352425</xdr:colOff>
                    <xdr:row>46</xdr:row>
                    <xdr:rowOff>0</xdr:rowOff>
                  </to>
                </anchor>
              </controlPr>
            </control>
          </mc:Choice>
        </mc:AlternateContent>
        <mc:AlternateContent xmlns:mc="http://schemas.openxmlformats.org/markup-compatibility/2006">
          <mc:Choice Requires="x14">
            <control shapeId="1438" r:id="rId177" name="Check Box 414">
              <controlPr defaultSize="0" autoFill="0" autoLine="0" autoPict="0">
                <anchor moveWithCells="1">
                  <from>
                    <xdr:col>7</xdr:col>
                    <xdr:colOff>142875</xdr:colOff>
                    <xdr:row>45</xdr:row>
                    <xdr:rowOff>200025</xdr:rowOff>
                  </from>
                  <to>
                    <xdr:col>7</xdr:col>
                    <xdr:colOff>352425</xdr:colOff>
                    <xdr:row>47</xdr:row>
                    <xdr:rowOff>0</xdr:rowOff>
                  </to>
                </anchor>
              </controlPr>
            </control>
          </mc:Choice>
        </mc:AlternateContent>
        <mc:AlternateContent xmlns:mc="http://schemas.openxmlformats.org/markup-compatibility/2006">
          <mc:Choice Requires="x14">
            <control shapeId="1439" r:id="rId178" name="Check Box 415">
              <controlPr defaultSize="0" autoFill="0" autoLine="0" autoPict="0">
                <anchor moveWithCells="1">
                  <from>
                    <xdr:col>7</xdr:col>
                    <xdr:colOff>142875</xdr:colOff>
                    <xdr:row>45</xdr:row>
                    <xdr:rowOff>200025</xdr:rowOff>
                  </from>
                  <to>
                    <xdr:col>7</xdr:col>
                    <xdr:colOff>352425</xdr:colOff>
                    <xdr:row>47</xdr:row>
                    <xdr:rowOff>0</xdr:rowOff>
                  </to>
                </anchor>
              </controlPr>
            </control>
          </mc:Choice>
        </mc:AlternateContent>
        <mc:AlternateContent xmlns:mc="http://schemas.openxmlformats.org/markup-compatibility/2006">
          <mc:Choice Requires="x14">
            <control shapeId="1440" r:id="rId179" name="Check Box 416">
              <controlPr defaultSize="0" autoFill="0" autoLine="0" autoPict="0">
                <anchor moveWithCells="1">
                  <from>
                    <xdr:col>12</xdr:col>
                    <xdr:colOff>314325</xdr:colOff>
                    <xdr:row>45</xdr:row>
                    <xdr:rowOff>9525</xdr:rowOff>
                  </from>
                  <to>
                    <xdr:col>12</xdr:col>
                    <xdr:colOff>523875</xdr:colOff>
                    <xdr:row>45</xdr:row>
                    <xdr:rowOff>200025</xdr:rowOff>
                  </to>
                </anchor>
              </controlPr>
            </control>
          </mc:Choice>
        </mc:AlternateContent>
        <mc:AlternateContent xmlns:mc="http://schemas.openxmlformats.org/markup-compatibility/2006">
          <mc:Choice Requires="x14">
            <control shapeId="1441" r:id="rId180" name="Check Box 417">
              <controlPr defaultSize="0" autoFill="0" autoLine="0" autoPict="0">
                <anchor moveWithCells="1">
                  <from>
                    <xdr:col>13</xdr:col>
                    <xdr:colOff>266700</xdr:colOff>
                    <xdr:row>45</xdr:row>
                    <xdr:rowOff>0</xdr:rowOff>
                  </from>
                  <to>
                    <xdr:col>13</xdr:col>
                    <xdr:colOff>466725</xdr:colOff>
                    <xdr:row>45</xdr:row>
                    <xdr:rowOff>200025</xdr:rowOff>
                  </to>
                </anchor>
              </controlPr>
            </control>
          </mc:Choice>
        </mc:AlternateContent>
        <mc:AlternateContent xmlns:mc="http://schemas.openxmlformats.org/markup-compatibility/2006">
          <mc:Choice Requires="x14">
            <control shapeId="1442" r:id="rId181" name="Check Box 418">
              <controlPr defaultSize="0" autoFill="0" autoLine="0" autoPict="0">
                <anchor moveWithCells="1">
                  <from>
                    <xdr:col>12</xdr:col>
                    <xdr:colOff>314325</xdr:colOff>
                    <xdr:row>46</xdr:row>
                    <xdr:rowOff>9525</xdr:rowOff>
                  </from>
                  <to>
                    <xdr:col>12</xdr:col>
                    <xdr:colOff>523875</xdr:colOff>
                    <xdr:row>46</xdr:row>
                    <xdr:rowOff>200025</xdr:rowOff>
                  </to>
                </anchor>
              </controlPr>
            </control>
          </mc:Choice>
        </mc:AlternateContent>
        <mc:AlternateContent xmlns:mc="http://schemas.openxmlformats.org/markup-compatibility/2006">
          <mc:Choice Requires="x14">
            <control shapeId="1443" r:id="rId182" name="Check Box 419">
              <controlPr defaultSize="0" autoFill="0" autoLine="0" autoPict="0">
                <anchor moveWithCells="1">
                  <from>
                    <xdr:col>13</xdr:col>
                    <xdr:colOff>266700</xdr:colOff>
                    <xdr:row>46</xdr:row>
                    <xdr:rowOff>0</xdr:rowOff>
                  </from>
                  <to>
                    <xdr:col>13</xdr:col>
                    <xdr:colOff>466725</xdr:colOff>
                    <xdr:row>46</xdr:row>
                    <xdr:rowOff>200025</xdr:rowOff>
                  </to>
                </anchor>
              </controlPr>
            </control>
          </mc:Choice>
        </mc:AlternateContent>
        <mc:AlternateContent xmlns:mc="http://schemas.openxmlformats.org/markup-compatibility/2006">
          <mc:Choice Requires="x14">
            <control shapeId="1444" r:id="rId183" name="Check Box 420">
              <controlPr defaultSize="0" autoFill="0" autoLine="0" autoPict="0">
                <anchor moveWithCells="1">
                  <from>
                    <xdr:col>7</xdr:col>
                    <xdr:colOff>142875</xdr:colOff>
                    <xdr:row>46</xdr:row>
                    <xdr:rowOff>200025</xdr:rowOff>
                  </from>
                  <to>
                    <xdr:col>7</xdr:col>
                    <xdr:colOff>352425</xdr:colOff>
                    <xdr:row>48</xdr:row>
                    <xdr:rowOff>0</xdr:rowOff>
                  </to>
                </anchor>
              </controlPr>
            </control>
          </mc:Choice>
        </mc:AlternateContent>
        <mc:AlternateContent xmlns:mc="http://schemas.openxmlformats.org/markup-compatibility/2006">
          <mc:Choice Requires="x14">
            <control shapeId="1445" r:id="rId184" name="Check Box 421">
              <controlPr defaultSize="0" autoFill="0" autoLine="0" autoPict="0">
                <anchor moveWithCells="1">
                  <from>
                    <xdr:col>7</xdr:col>
                    <xdr:colOff>142875</xdr:colOff>
                    <xdr:row>46</xdr:row>
                    <xdr:rowOff>200025</xdr:rowOff>
                  </from>
                  <to>
                    <xdr:col>7</xdr:col>
                    <xdr:colOff>352425</xdr:colOff>
                    <xdr:row>48</xdr:row>
                    <xdr:rowOff>0</xdr:rowOff>
                  </to>
                </anchor>
              </controlPr>
            </control>
          </mc:Choice>
        </mc:AlternateContent>
        <mc:AlternateContent xmlns:mc="http://schemas.openxmlformats.org/markup-compatibility/2006">
          <mc:Choice Requires="x14">
            <control shapeId="1446" r:id="rId185" name="Check Box 422">
              <controlPr defaultSize="0" autoFill="0" autoLine="0" autoPict="0">
                <anchor moveWithCells="1">
                  <from>
                    <xdr:col>12</xdr:col>
                    <xdr:colOff>314325</xdr:colOff>
                    <xdr:row>47</xdr:row>
                    <xdr:rowOff>9525</xdr:rowOff>
                  </from>
                  <to>
                    <xdr:col>12</xdr:col>
                    <xdr:colOff>523875</xdr:colOff>
                    <xdr:row>47</xdr:row>
                    <xdr:rowOff>200025</xdr:rowOff>
                  </to>
                </anchor>
              </controlPr>
            </control>
          </mc:Choice>
        </mc:AlternateContent>
        <mc:AlternateContent xmlns:mc="http://schemas.openxmlformats.org/markup-compatibility/2006">
          <mc:Choice Requires="x14">
            <control shapeId="1447" r:id="rId186" name="Check Box 423">
              <controlPr defaultSize="0" autoFill="0" autoLine="0" autoPict="0">
                <anchor moveWithCells="1">
                  <from>
                    <xdr:col>13</xdr:col>
                    <xdr:colOff>266700</xdr:colOff>
                    <xdr:row>47</xdr:row>
                    <xdr:rowOff>0</xdr:rowOff>
                  </from>
                  <to>
                    <xdr:col>13</xdr:col>
                    <xdr:colOff>466725</xdr:colOff>
                    <xdr:row>47</xdr:row>
                    <xdr:rowOff>200025</xdr:rowOff>
                  </to>
                </anchor>
              </controlPr>
            </control>
          </mc:Choice>
        </mc:AlternateContent>
        <mc:AlternateContent xmlns:mc="http://schemas.openxmlformats.org/markup-compatibility/2006">
          <mc:Choice Requires="x14">
            <control shapeId="1448" r:id="rId187" name="Check Box 424">
              <controlPr defaultSize="0" autoFill="0" autoLine="0" autoPict="0">
                <anchor moveWithCells="1">
                  <from>
                    <xdr:col>7</xdr:col>
                    <xdr:colOff>142875</xdr:colOff>
                    <xdr:row>47</xdr:row>
                    <xdr:rowOff>200025</xdr:rowOff>
                  </from>
                  <to>
                    <xdr:col>7</xdr:col>
                    <xdr:colOff>352425</xdr:colOff>
                    <xdr:row>49</xdr:row>
                    <xdr:rowOff>0</xdr:rowOff>
                  </to>
                </anchor>
              </controlPr>
            </control>
          </mc:Choice>
        </mc:AlternateContent>
        <mc:AlternateContent xmlns:mc="http://schemas.openxmlformats.org/markup-compatibility/2006">
          <mc:Choice Requires="x14">
            <control shapeId="1449" r:id="rId188" name="Check Box 425">
              <controlPr defaultSize="0" autoFill="0" autoLine="0" autoPict="0">
                <anchor moveWithCells="1">
                  <from>
                    <xdr:col>7</xdr:col>
                    <xdr:colOff>142875</xdr:colOff>
                    <xdr:row>47</xdr:row>
                    <xdr:rowOff>200025</xdr:rowOff>
                  </from>
                  <to>
                    <xdr:col>7</xdr:col>
                    <xdr:colOff>352425</xdr:colOff>
                    <xdr:row>49</xdr:row>
                    <xdr:rowOff>0</xdr:rowOff>
                  </to>
                </anchor>
              </controlPr>
            </control>
          </mc:Choice>
        </mc:AlternateContent>
        <mc:AlternateContent xmlns:mc="http://schemas.openxmlformats.org/markup-compatibility/2006">
          <mc:Choice Requires="x14">
            <control shapeId="1450" r:id="rId189" name="Check Box 426">
              <controlPr defaultSize="0" autoFill="0" autoLine="0" autoPict="0">
                <anchor moveWithCells="1">
                  <from>
                    <xdr:col>12</xdr:col>
                    <xdr:colOff>314325</xdr:colOff>
                    <xdr:row>48</xdr:row>
                    <xdr:rowOff>9525</xdr:rowOff>
                  </from>
                  <to>
                    <xdr:col>12</xdr:col>
                    <xdr:colOff>523875</xdr:colOff>
                    <xdr:row>48</xdr:row>
                    <xdr:rowOff>200025</xdr:rowOff>
                  </to>
                </anchor>
              </controlPr>
            </control>
          </mc:Choice>
        </mc:AlternateContent>
        <mc:AlternateContent xmlns:mc="http://schemas.openxmlformats.org/markup-compatibility/2006">
          <mc:Choice Requires="x14">
            <control shapeId="1451" r:id="rId190" name="Check Box 427">
              <controlPr defaultSize="0" autoFill="0" autoLine="0" autoPict="0">
                <anchor moveWithCells="1">
                  <from>
                    <xdr:col>13</xdr:col>
                    <xdr:colOff>266700</xdr:colOff>
                    <xdr:row>48</xdr:row>
                    <xdr:rowOff>0</xdr:rowOff>
                  </from>
                  <to>
                    <xdr:col>13</xdr:col>
                    <xdr:colOff>466725</xdr:colOff>
                    <xdr:row>48</xdr:row>
                    <xdr:rowOff>200025</xdr:rowOff>
                  </to>
                </anchor>
              </controlPr>
            </control>
          </mc:Choice>
        </mc:AlternateContent>
        <mc:AlternateContent xmlns:mc="http://schemas.openxmlformats.org/markup-compatibility/2006">
          <mc:Choice Requires="x14">
            <control shapeId="1453" r:id="rId191" name="Check Box 429">
              <controlPr defaultSize="0" autoFill="0" autoLine="0" autoPict="0">
                <anchor moveWithCells="1">
                  <from>
                    <xdr:col>7</xdr:col>
                    <xdr:colOff>142875</xdr:colOff>
                    <xdr:row>48</xdr:row>
                    <xdr:rowOff>200025</xdr:rowOff>
                  </from>
                  <to>
                    <xdr:col>7</xdr:col>
                    <xdr:colOff>352425</xdr:colOff>
                    <xdr:row>50</xdr:row>
                    <xdr:rowOff>0</xdr:rowOff>
                  </to>
                </anchor>
              </controlPr>
            </control>
          </mc:Choice>
        </mc:AlternateContent>
        <mc:AlternateContent xmlns:mc="http://schemas.openxmlformats.org/markup-compatibility/2006">
          <mc:Choice Requires="x14">
            <control shapeId="1454" r:id="rId192" name="Check Box 430">
              <controlPr defaultSize="0" autoFill="0" autoLine="0" autoPict="0">
                <anchor moveWithCells="1">
                  <from>
                    <xdr:col>7</xdr:col>
                    <xdr:colOff>142875</xdr:colOff>
                    <xdr:row>48</xdr:row>
                    <xdr:rowOff>200025</xdr:rowOff>
                  </from>
                  <to>
                    <xdr:col>7</xdr:col>
                    <xdr:colOff>352425</xdr:colOff>
                    <xdr:row>50</xdr:row>
                    <xdr:rowOff>0</xdr:rowOff>
                  </to>
                </anchor>
              </controlPr>
            </control>
          </mc:Choice>
        </mc:AlternateContent>
        <mc:AlternateContent xmlns:mc="http://schemas.openxmlformats.org/markup-compatibility/2006">
          <mc:Choice Requires="x14">
            <control shapeId="1455" r:id="rId193" name="Check Box 431">
              <controlPr defaultSize="0" autoFill="0" autoLine="0" autoPict="0">
                <anchor moveWithCells="1">
                  <from>
                    <xdr:col>12</xdr:col>
                    <xdr:colOff>314325</xdr:colOff>
                    <xdr:row>49</xdr:row>
                    <xdr:rowOff>9525</xdr:rowOff>
                  </from>
                  <to>
                    <xdr:col>12</xdr:col>
                    <xdr:colOff>523875</xdr:colOff>
                    <xdr:row>49</xdr:row>
                    <xdr:rowOff>200025</xdr:rowOff>
                  </to>
                </anchor>
              </controlPr>
            </control>
          </mc:Choice>
        </mc:AlternateContent>
        <mc:AlternateContent xmlns:mc="http://schemas.openxmlformats.org/markup-compatibility/2006">
          <mc:Choice Requires="x14">
            <control shapeId="1456" r:id="rId194" name="Check Box 432">
              <controlPr defaultSize="0" autoFill="0" autoLine="0" autoPict="0">
                <anchor moveWithCells="1">
                  <from>
                    <xdr:col>13</xdr:col>
                    <xdr:colOff>266700</xdr:colOff>
                    <xdr:row>49</xdr:row>
                    <xdr:rowOff>0</xdr:rowOff>
                  </from>
                  <to>
                    <xdr:col>13</xdr:col>
                    <xdr:colOff>466725</xdr:colOff>
                    <xdr:row>49</xdr:row>
                    <xdr:rowOff>200025</xdr:rowOff>
                  </to>
                </anchor>
              </controlPr>
            </control>
          </mc:Choice>
        </mc:AlternateContent>
      </controls>
    </mc:Choice>
  </mc:AlternateContent>
  <tableParts count="1">
    <tablePart r:id="rId195"/>
  </tableParts>
  <extLst>
    <ext xmlns:x14="http://schemas.microsoft.com/office/spreadsheetml/2009/9/main" uri="{78C0D931-6437-407d-A8EE-F0AAD7539E65}">
      <x14:conditionalFormattings>
        <x14:conditionalFormatting xmlns:xm="http://schemas.microsoft.com/office/excel/2006/main">
          <x14:cfRule type="dataBar" id="{5D71C999-AAF2-4400-B55D-6DF032804C18}">
            <x14:dataBar minLength="0" maxLength="100" gradient="0">
              <x14:cfvo type="num">
                <xm:f>0</xm:f>
              </x14:cfvo>
              <x14:cfvo type="num">
                <xm:f>1</xm:f>
              </x14:cfvo>
              <x14:negativeFillColor rgb="FFFF0000"/>
              <x14:axisColor rgb="FF000000"/>
            </x14:dataBar>
          </x14:cfRule>
          <xm:sqref>D54</xm:sqref>
        </x14:conditionalFormatting>
        <x14:conditionalFormatting xmlns:xm="http://schemas.microsoft.com/office/excel/2006/main">
          <x14:cfRule type="dataBar" id="{A7993E35-9093-4BEE-A74F-B11AB372C302}">
            <x14:dataBar minLength="0" maxLength="100" gradient="0">
              <x14:cfvo type="num">
                <xm:f>0</xm:f>
              </x14:cfvo>
              <x14:cfvo type="num">
                <xm:f>1</xm:f>
              </x14:cfvo>
              <x14:negativeFillColor rgb="FFFF0000"/>
              <x14:axisColor rgb="FF000000"/>
            </x14:dataBar>
          </x14:cfRule>
          <xm:sqref>D55</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14:formula1>
            <xm:f>Sheet2!$D$3:$D$7</xm:f>
          </x14:formula1>
          <xm:sqref>F3:F50</xm:sqref>
        </x14:dataValidation>
        <x14:dataValidation type="list" allowBlank="1" showInputMessage="1" showErrorMessage="1">
          <x14:formula1>
            <xm:f>Sheet2!$F$3:$F$7</xm:f>
          </x14:formula1>
          <xm:sqref>G3:G50</xm:sqref>
        </x14:dataValidation>
        <x14:dataValidation type="list" allowBlank="1" showInputMessage="1" showErrorMessage="1">
          <x14:formula1>
            <xm:f>Sheet2!$L$3:$L$6</xm:f>
          </x14:formula1>
          <xm:sqref>L3:L4 K18:K49</xm:sqref>
        </x14:dataValidation>
        <x14:dataValidation type="list" allowBlank="1" showInputMessage="1" showErrorMessage="1">
          <x14:formula1>
            <xm:f>Sheet2!$L$3:$L$7</xm:f>
          </x14:formula1>
          <xm:sqref>K3:K17 K50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
  <sheetViews>
    <sheetView workbookViewId="0">
      <selection activeCell="D26" sqref="D26"/>
    </sheetView>
  </sheetViews>
  <sheetFormatPr defaultRowHeight="16.5" x14ac:dyDescent="0.3"/>
  <cols>
    <col min="1" max="1" width="13.7109375" style="24" bestFit="1" customWidth="1"/>
    <col min="2" max="2" width="14.85546875" style="21" bestFit="1" customWidth="1"/>
    <col min="3" max="3" width="23.5703125" style="21" bestFit="1" customWidth="1"/>
    <col min="4" max="4" width="25.85546875" style="21" bestFit="1" customWidth="1"/>
    <col min="5" max="5" width="14.5703125" style="21" bestFit="1" customWidth="1"/>
    <col min="6" max="6" width="12.5703125" style="21" bestFit="1" customWidth="1"/>
    <col min="7" max="7" width="11.7109375" style="21" bestFit="1" customWidth="1"/>
    <col min="8" max="8" width="12.28515625" style="21" bestFit="1" customWidth="1"/>
    <col min="9" max="9" width="11.7109375" style="21" bestFit="1" customWidth="1"/>
    <col min="10" max="10" width="11.5703125" style="21" bestFit="1" customWidth="1"/>
    <col min="11" max="11" width="13.5703125" style="21" bestFit="1" customWidth="1"/>
    <col min="12" max="12" width="39.42578125" style="21" bestFit="1" customWidth="1"/>
    <col min="13" max="13" width="9.7109375" style="21" bestFit="1" customWidth="1"/>
    <col min="14" max="16384" width="9.140625" style="21"/>
  </cols>
  <sheetData>
    <row r="1" spans="1:17" s="20" customFormat="1" x14ac:dyDescent="0.3">
      <c r="A1" s="336" t="s">
        <v>96</v>
      </c>
      <c r="B1" s="337"/>
      <c r="C1" s="337"/>
      <c r="D1" s="337"/>
      <c r="E1" s="337"/>
      <c r="F1" s="337"/>
      <c r="G1" s="337"/>
      <c r="H1" s="337"/>
      <c r="I1" s="337"/>
      <c r="J1" s="337"/>
      <c r="K1" s="337"/>
    </row>
    <row r="2" spans="1:17" x14ac:dyDescent="0.3">
      <c r="A2" s="18" t="s">
        <v>35</v>
      </c>
      <c r="B2" s="19" t="s">
        <v>1</v>
      </c>
      <c r="C2" s="19" t="s">
        <v>36</v>
      </c>
      <c r="D2" s="19" t="s">
        <v>31</v>
      </c>
      <c r="E2" s="19" t="s">
        <v>37</v>
      </c>
      <c r="F2" s="19" t="s">
        <v>40</v>
      </c>
      <c r="G2" s="19" t="s">
        <v>32</v>
      </c>
      <c r="H2" s="19" t="s">
        <v>33</v>
      </c>
      <c r="I2" s="19" t="s">
        <v>34</v>
      </c>
      <c r="J2" s="19" t="s">
        <v>11</v>
      </c>
      <c r="K2" s="19" t="s">
        <v>39</v>
      </c>
      <c r="L2" s="37" t="s">
        <v>302</v>
      </c>
      <c r="Q2" s="22"/>
    </row>
    <row r="3" spans="1:17" x14ac:dyDescent="0.3">
      <c r="A3" s="25">
        <v>248</v>
      </c>
      <c r="B3" s="23">
        <v>27</v>
      </c>
      <c r="C3" s="9" t="s">
        <v>53</v>
      </c>
      <c r="D3" s="9" t="s">
        <v>52</v>
      </c>
      <c r="E3" s="9" t="s">
        <v>116</v>
      </c>
      <c r="F3" s="9" t="s">
        <v>43</v>
      </c>
      <c r="G3" s="9" t="s">
        <v>227</v>
      </c>
      <c r="H3" s="9"/>
      <c r="I3" s="9"/>
      <c r="J3" s="9"/>
      <c r="K3" s="9"/>
      <c r="L3" s="36" t="s">
        <v>213</v>
      </c>
      <c r="N3" s="9"/>
    </row>
    <row r="4" spans="1:17" x14ac:dyDescent="0.3">
      <c r="A4" s="25">
        <v>260</v>
      </c>
      <c r="B4" s="35">
        <v>923</v>
      </c>
      <c r="C4" s="9" t="s">
        <v>178</v>
      </c>
      <c r="D4" s="36" t="s">
        <v>311</v>
      </c>
      <c r="E4" s="36" t="s">
        <v>116</v>
      </c>
      <c r="F4" s="36" t="s">
        <v>95</v>
      </c>
      <c r="G4" s="36" t="s">
        <v>227</v>
      </c>
      <c r="H4" s="36"/>
      <c r="I4" s="36"/>
      <c r="J4" s="9" t="s">
        <v>306</v>
      </c>
      <c r="K4" s="36"/>
      <c r="L4" s="9" t="s">
        <v>312</v>
      </c>
      <c r="N4" s="9"/>
    </row>
    <row r="5" spans="1:17" x14ac:dyDescent="0.3">
      <c r="A5" s="41">
        <v>366</v>
      </c>
      <c r="B5" s="23">
        <v>952</v>
      </c>
      <c r="C5" s="9" t="s">
        <v>83</v>
      </c>
      <c r="D5" s="9" t="s">
        <v>82</v>
      </c>
      <c r="E5" s="9" t="s">
        <v>117</v>
      </c>
      <c r="F5" s="9" t="s">
        <v>43</v>
      </c>
      <c r="G5" s="9" t="s">
        <v>227</v>
      </c>
      <c r="H5" s="9"/>
      <c r="I5" s="9"/>
      <c r="J5" s="9"/>
      <c r="K5" s="9"/>
      <c r="L5" s="36" t="s">
        <v>212</v>
      </c>
      <c r="N5" s="9"/>
    </row>
    <row r="6" spans="1:17" x14ac:dyDescent="0.3">
      <c r="A6" s="41">
        <v>368</v>
      </c>
      <c r="B6" s="23">
        <v>1468</v>
      </c>
      <c r="C6" s="9" t="s">
        <v>61</v>
      </c>
      <c r="D6" s="9" t="s">
        <v>64</v>
      </c>
      <c r="E6" s="9" t="s">
        <v>116</v>
      </c>
      <c r="F6" s="9" t="s">
        <v>43</v>
      </c>
      <c r="G6" s="9" t="s">
        <v>229</v>
      </c>
      <c r="H6" s="9"/>
      <c r="I6" s="9"/>
      <c r="J6" s="9"/>
      <c r="K6" s="9"/>
      <c r="L6" s="36" t="s">
        <v>211</v>
      </c>
      <c r="N6" s="9"/>
    </row>
    <row r="7" spans="1:17" x14ac:dyDescent="0.3">
      <c r="A7" s="41">
        <v>398</v>
      </c>
      <c r="B7" s="23">
        <v>2826</v>
      </c>
      <c r="C7" s="9" t="s">
        <v>75</v>
      </c>
      <c r="D7" s="9" t="s">
        <v>74</v>
      </c>
      <c r="E7" s="9" t="s">
        <v>116</v>
      </c>
      <c r="F7" s="9" t="s">
        <v>95</v>
      </c>
      <c r="G7" s="9" t="s">
        <v>225</v>
      </c>
      <c r="H7" s="9"/>
      <c r="I7" s="9"/>
      <c r="J7" s="9"/>
      <c r="K7" s="9"/>
      <c r="L7" s="36" t="s">
        <v>210</v>
      </c>
      <c r="N7" s="9"/>
    </row>
    <row r="8" spans="1:17" x14ac:dyDescent="0.3">
      <c r="A8" s="41">
        <v>404</v>
      </c>
      <c r="B8" s="23">
        <v>1784</v>
      </c>
      <c r="C8" s="9" t="s">
        <v>61</v>
      </c>
      <c r="D8" s="9" t="s">
        <v>90</v>
      </c>
      <c r="E8" s="9" t="s">
        <v>116</v>
      </c>
      <c r="F8" s="9" t="s">
        <v>43</v>
      </c>
      <c r="G8" s="9" t="s">
        <v>227</v>
      </c>
      <c r="H8" s="9"/>
      <c r="I8" s="9"/>
      <c r="J8" s="9"/>
      <c r="K8" s="9"/>
      <c r="L8" s="36" t="s">
        <v>209</v>
      </c>
      <c r="N8" s="9"/>
    </row>
    <row r="9" spans="1:17" x14ac:dyDescent="0.3">
      <c r="A9" s="41">
        <v>429</v>
      </c>
      <c r="B9" s="23">
        <v>263</v>
      </c>
      <c r="C9" s="9" t="s">
        <v>9</v>
      </c>
      <c r="D9" s="9" t="s">
        <v>51</v>
      </c>
      <c r="E9" s="9" t="s">
        <v>116</v>
      </c>
      <c r="F9" s="9" t="s">
        <v>43</v>
      </c>
      <c r="G9" s="9" t="s">
        <v>226</v>
      </c>
      <c r="H9" s="9"/>
      <c r="I9" s="9"/>
      <c r="J9" s="9"/>
      <c r="K9" s="9"/>
      <c r="L9" s="36" t="s">
        <v>208</v>
      </c>
      <c r="N9" s="9"/>
    </row>
    <row r="10" spans="1:17" x14ac:dyDescent="0.3">
      <c r="A10" s="41">
        <v>452</v>
      </c>
      <c r="B10" s="23">
        <v>425</v>
      </c>
      <c r="C10" s="9" t="s">
        <v>58</v>
      </c>
      <c r="D10" s="9" t="s">
        <v>67</v>
      </c>
      <c r="E10" s="9" t="s">
        <v>116</v>
      </c>
      <c r="F10" s="9" t="s">
        <v>43</v>
      </c>
      <c r="G10" s="9" t="s">
        <v>226</v>
      </c>
      <c r="H10" s="9"/>
      <c r="I10" s="9"/>
      <c r="J10" s="9"/>
      <c r="K10" s="9"/>
      <c r="L10" s="36" t="s">
        <v>207</v>
      </c>
      <c r="N10" s="9"/>
    </row>
    <row r="11" spans="1:17" x14ac:dyDescent="0.3">
      <c r="A11" s="25">
        <v>454</v>
      </c>
      <c r="B11" s="35">
        <v>2473</v>
      </c>
      <c r="C11" s="36" t="s">
        <v>61</v>
      </c>
      <c r="D11" s="36" t="s">
        <v>282</v>
      </c>
      <c r="E11" s="36" t="s">
        <v>116</v>
      </c>
      <c r="F11" s="36" t="s">
        <v>43</v>
      </c>
      <c r="G11" s="36" t="s">
        <v>229</v>
      </c>
      <c r="H11" s="36"/>
      <c r="I11" s="36"/>
      <c r="J11" s="36" t="s">
        <v>283</v>
      </c>
      <c r="K11" s="36"/>
      <c r="L11" s="9" t="s">
        <v>307</v>
      </c>
      <c r="N11" s="9"/>
    </row>
    <row r="12" spans="1:17" x14ac:dyDescent="0.3">
      <c r="A12" s="41">
        <v>456</v>
      </c>
      <c r="B12" s="23">
        <v>19</v>
      </c>
      <c r="C12" s="9" t="s">
        <v>50</v>
      </c>
      <c r="D12" s="9" t="s">
        <v>49</v>
      </c>
      <c r="E12" s="9" t="s">
        <v>116</v>
      </c>
      <c r="F12" s="9" t="s">
        <v>43</v>
      </c>
      <c r="G12" s="9" t="s">
        <v>227</v>
      </c>
      <c r="H12" s="9"/>
      <c r="I12" s="9"/>
      <c r="J12" s="9"/>
      <c r="K12" s="9"/>
      <c r="L12" s="36" t="s">
        <v>206</v>
      </c>
      <c r="N12" s="9"/>
    </row>
    <row r="13" spans="1:17" x14ac:dyDescent="0.3">
      <c r="A13" s="41">
        <v>471</v>
      </c>
      <c r="B13" s="23">
        <v>8081</v>
      </c>
      <c r="C13" s="9" t="s">
        <v>61</v>
      </c>
      <c r="D13" s="9" t="s">
        <v>80</v>
      </c>
      <c r="E13" s="9" t="s">
        <v>42</v>
      </c>
      <c r="F13" s="9" t="s">
        <v>43</v>
      </c>
      <c r="G13" s="9" t="s">
        <v>225</v>
      </c>
      <c r="H13" s="9"/>
      <c r="I13" s="9"/>
      <c r="J13" s="9"/>
      <c r="K13" s="9"/>
      <c r="L13" s="36" t="s">
        <v>205</v>
      </c>
      <c r="N13" s="9"/>
    </row>
    <row r="14" spans="1:17" x14ac:dyDescent="0.3">
      <c r="A14" s="41">
        <v>472</v>
      </c>
      <c r="B14" s="23">
        <v>8010</v>
      </c>
      <c r="C14" s="9" t="s">
        <v>61</v>
      </c>
      <c r="D14" s="9" t="s">
        <v>80</v>
      </c>
      <c r="E14" s="9" t="s">
        <v>42</v>
      </c>
      <c r="F14" s="9" t="s">
        <v>43</v>
      </c>
      <c r="G14" s="9" t="s">
        <v>226</v>
      </c>
      <c r="H14" s="9"/>
      <c r="I14" s="9"/>
      <c r="J14" s="9"/>
      <c r="K14" s="9"/>
      <c r="L14" s="36" t="s">
        <v>204</v>
      </c>
      <c r="N14" s="9"/>
    </row>
    <row r="15" spans="1:17" x14ac:dyDescent="0.3">
      <c r="A15" s="41">
        <v>480</v>
      </c>
      <c r="B15" s="23">
        <v>1278</v>
      </c>
      <c r="C15" s="9" t="s">
        <v>63</v>
      </c>
      <c r="D15" s="9" t="s">
        <v>62</v>
      </c>
      <c r="E15" s="9" t="s">
        <v>42</v>
      </c>
      <c r="F15" s="9" t="s">
        <v>43</v>
      </c>
      <c r="G15" s="9" t="s">
        <v>225</v>
      </c>
      <c r="H15" s="9"/>
      <c r="I15" s="9"/>
      <c r="J15" s="9"/>
      <c r="K15" s="9"/>
      <c r="L15" s="36" t="s">
        <v>203</v>
      </c>
      <c r="N15" s="9"/>
    </row>
    <row r="16" spans="1:17" x14ac:dyDescent="0.3">
      <c r="A16" s="41">
        <v>481</v>
      </c>
      <c r="B16" s="23">
        <v>128</v>
      </c>
      <c r="C16" s="9" t="s">
        <v>69</v>
      </c>
      <c r="D16" s="9" t="s">
        <v>68</v>
      </c>
      <c r="E16" s="9" t="s">
        <v>116</v>
      </c>
      <c r="F16" s="9" t="s">
        <v>43</v>
      </c>
      <c r="G16" s="9" t="s">
        <v>225</v>
      </c>
      <c r="H16" s="9"/>
      <c r="I16" s="9"/>
      <c r="J16" s="9"/>
      <c r="K16" s="9"/>
      <c r="L16" s="36" t="s">
        <v>202</v>
      </c>
      <c r="N16" s="9"/>
    </row>
    <row r="17" spans="1:14" x14ac:dyDescent="0.3">
      <c r="A17" s="41">
        <v>485</v>
      </c>
      <c r="B17" s="23" t="s">
        <v>73</v>
      </c>
      <c r="C17" s="9" t="s">
        <v>72</v>
      </c>
      <c r="D17" s="9" t="s">
        <v>233</v>
      </c>
      <c r="E17" s="9" t="s">
        <v>42</v>
      </c>
      <c r="F17" s="9" t="s">
        <v>43</v>
      </c>
      <c r="G17" s="9" t="s">
        <v>226</v>
      </c>
      <c r="H17" s="9"/>
      <c r="I17" s="9"/>
      <c r="J17" s="9"/>
      <c r="K17" s="9"/>
      <c r="L17" s="36" t="s">
        <v>201</v>
      </c>
      <c r="N17" s="9"/>
    </row>
    <row r="18" spans="1:14" x14ac:dyDescent="0.3">
      <c r="A18" s="41">
        <v>488</v>
      </c>
      <c r="B18" s="23">
        <v>5565</v>
      </c>
      <c r="C18" s="9" t="s">
        <v>77</v>
      </c>
      <c r="D18" s="9" t="s">
        <v>76</v>
      </c>
      <c r="E18" s="9" t="s">
        <v>116</v>
      </c>
      <c r="F18" s="9" t="s">
        <v>43</v>
      </c>
      <c r="G18" s="9" t="s">
        <v>226</v>
      </c>
      <c r="H18" s="9"/>
      <c r="I18" s="9"/>
      <c r="J18" s="9"/>
      <c r="K18" s="9"/>
      <c r="L18" s="36" t="s">
        <v>200</v>
      </c>
      <c r="N18" s="9"/>
    </row>
    <row r="19" spans="1:14" x14ac:dyDescent="0.3">
      <c r="A19" s="41">
        <v>500</v>
      </c>
      <c r="B19" s="23" t="s">
        <v>45</v>
      </c>
      <c r="C19" s="9" t="s">
        <v>9</v>
      </c>
      <c r="D19" s="9" t="s">
        <v>44</v>
      </c>
      <c r="E19" s="9" t="s">
        <v>42</v>
      </c>
      <c r="F19" s="9" t="s">
        <v>43</v>
      </c>
      <c r="G19" s="9" t="s">
        <v>225</v>
      </c>
      <c r="H19" s="9"/>
      <c r="I19" s="9"/>
      <c r="J19" s="9"/>
      <c r="K19" s="9"/>
      <c r="L19" s="36" t="s">
        <v>199</v>
      </c>
      <c r="N19" s="9"/>
    </row>
    <row r="20" spans="1:14" x14ac:dyDescent="0.3">
      <c r="A20" s="41">
        <v>500</v>
      </c>
      <c r="B20" s="23" t="s">
        <v>46</v>
      </c>
      <c r="C20" s="9" t="s">
        <v>9</v>
      </c>
      <c r="D20" s="9" t="s">
        <v>44</v>
      </c>
      <c r="E20" s="9" t="s">
        <v>42</v>
      </c>
      <c r="F20" s="9" t="s">
        <v>43</v>
      </c>
      <c r="G20" s="9" t="s">
        <v>225</v>
      </c>
      <c r="H20" s="9"/>
      <c r="I20" s="9"/>
      <c r="J20" s="9"/>
      <c r="K20" s="9"/>
      <c r="L20" s="36" t="s">
        <v>310</v>
      </c>
      <c r="N20" s="9"/>
    </row>
    <row r="21" spans="1:14" x14ac:dyDescent="0.3">
      <c r="A21" s="41">
        <v>501</v>
      </c>
      <c r="B21" s="23">
        <v>897</v>
      </c>
      <c r="C21" s="9" t="s">
        <v>66</v>
      </c>
      <c r="D21" s="9" t="s">
        <v>65</v>
      </c>
      <c r="E21" s="9" t="s">
        <v>116</v>
      </c>
      <c r="F21" s="9" t="s">
        <v>43</v>
      </c>
      <c r="G21" s="9" t="s">
        <v>229</v>
      </c>
      <c r="H21" s="9"/>
      <c r="I21" s="9"/>
      <c r="J21" s="9"/>
      <c r="K21" s="9"/>
      <c r="L21" s="36" t="s">
        <v>198</v>
      </c>
      <c r="N21" s="9"/>
    </row>
    <row r="22" spans="1:14" x14ac:dyDescent="0.3">
      <c r="A22" s="41">
        <v>502</v>
      </c>
      <c r="B22" s="23">
        <v>1163</v>
      </c>
      <c r="C22" s="9" t="s">
        <v>92</v>
      </c>
      <c r="D22" s="9" t="s">
        <v>91</v>
      </c>
      <c r="E22" s="9" t="s">
        <v>116</v>
      </c>
      <c r="F22" s="9" t="s">
        <v>43</v>
      </c>
      <c r="G22" s="9" t="s">
        <v>226</v>
      </c>
      <c r="H22" s="9"/>
      <c r="I22" s="9"/>
      <c r="J22" s="9"/>
      <c r="K22" s="9"/>
      <c r="L22" s="36" t="s">
        <v>197</v>
      </c>
      <c r="N22" s="9"/>
    </row>
    <row r="23" spans="1:14" x14ac:dyDescent="0.3">
      <c r="A23" s="41">
        <v>503</v>
      </c>
      <c r="B23" s="23">
        <v>3935</v>
      </c>
      <c r="C23" s="9" t="s">
        <v>79</v>
      </c>
      <c r="D23" s="9" t="s">
        <v>78</v>
      </c>
      <c r="E23" s="9" t="s">
        <v>42</v>
      </c>
      <c r="F23" s="9" t="s">
        <v>59</v>
      </c>
      <c r="G23" s="9" t="s">
        <v>225</v>
      </c>
      <c r="H23" s="9"/>
      <c r="I23" s="9"/>
      <c r="J23" s="9"/>
      <c r="K23" s="9"/>
      <c r="L23" s="36" t="s">
        <v>196</v>
      </c>
      <c r="N23" s="9"/>
    </row>
    <row r="24" spans="1:14" x14ac:dyDescent="0.3">
      <c r="A24" s="41">
        <v>504</v>
      </c>
      <c r="B24" s="23">
        <v>577</v>
      </c>
      <c r="C24" s="9" t="s">
        <v>56</v>
      </c>
      <c r="D24" s="9" t="s">
        <v>55</v>
      </c>
      <c r="E24" s="9" t="s">
        <v>116</v>
      </c>
      <c r="F24" s="9" t="s">
        <v>43</v>
      </c>
      <c r="G24" s="9" t="s">
        <v>226</v>
      </c>
      <c r="H24" s="9"/>
      <c r="I24" s="9"/>
      <c r="J24" s="9"/>
      <c r="K24" s="9"/>
      <c r="L24" s="36" t="s">
        <v>195</v>
      </c>
      <c r="N24" s="9"/>
    </row>
    <row r="25" spans="1:14" x14ac:dyDescent="0.3">
      <c r="A25" s="41">
        <v>505</v>
      </c>
      <c r="B25" s="23">
        <v>395</v>
      </c>
      <c r="C25" s="9" t="s">
        <v>89</v>
      </c>
      <c r="D25" s="9" t="s">
        <v>88</v>
      </c>
      <c r="E25" s="9" t="s">
        <v>116</v>
      </c>
      <c r="F25" s="9" t="s">
        <v>43</v>
      </c>
      <c r="G25" s="9" t="s">
        <v>225</v>
      </c>
      <c r="H25" s="9"/>
      <c r="I25" s="9"/>
      <c r="J25" s="9"/>
      <c r="K25" s="9"/>
      <c r="L25" s="36" t="s">
        <v>194</v>
      </c>
      <c r="N25" s="9"/>
    </row>
    <row r="26" spans="1:14" x14ac:dyDescent="0.3">
      <c r="A26" s="41">
        <v>506</v>
      </c>
      <c r="B26" s="23">
        <v>6820</v>
      </c>
      <c r="C26" s="9" t="s">
        <v>93</v>
      </c>
      <c r="D26" s="9" t="s">
        <v>86</v>
      </c>
      <c r="E26" s="9" t="s">
        <v>116</v>
      </c>
      <c r="F26" s="9" t="s">
        <v>59</v>
      </c>
      <c r="G26" s="9" t="s">
        <v>227</v>
      </c>
      <c r="H26" s="9"/>
      <c r="I26" s="9"/>
      <c r="J26" s="9"/>
      <c r="K26" s="9"/>
      <c r="L26" s="9" t="s">
        <v>193</v>
      </c>
      <c r="N26" s="9"/>
    </row>
    <row r="27" spans="1:14" x14ac:dyDescent="0.3">
      <c r="A27" s="41">
        <v>507</v>
      </c>
      <c r="B27" s="23">
        <v>12082</v>
      </c>
      <c r="C27" s="9" t="s">
        <v>87</v>
      </c>
      <c r="D27" s="9" t="s">
        <v>86</v>
      </c>
      <c r="E27" s="9" t="s">
        <v>116</v>
      </c>
      <c r="F27" s="9" t="s">
        <v>59</v>
      </c>
      <c r="G27" s="9" t="s">
        <v>227</v>
      </c>
      <c r="H27" s="9"/>
      <c r="I27" s="9"/>
      <c r="J27" s="9"/>
      <c r="K27" s="9"/>
      <c r="L27" s="36" t="s">
        <v>192</v>
      </c>
      <c r="N27" s="9"/>
    </row>
    <row r="28" spans="1:14" x14ac:dyDescent="0.3">
      <c r="A28" s="41">
        <v>509</v>
      </c>
      <c r="B28" s="23">
        <v>406</v>
      </c>
      <c r="C28" s="9" t="s">
        <v>9</v>
      </c>
      <c r="D28" s="9" t="s">
        <v>41</v>
      </c>
      <c r="E28" s="9" t="s">
        <v>42</v>
      </c>
      <c r="F28" s="9" t="s">
        <v>43</v>
      </c>
      <c r="G28" s="9" t="s">
        <v>226</v>
      </c>
      <c r="H28" s="9"/>
      <c r="I28" s="9"/>
      <c r="J28" s="9"/>
      <c r="K28" s="9"/>
      <c r="L28" s="36" t="s">
        <v>183</v>
      </c>
      <c r="N28" s="9"/>
    </row>
    <row r="29" spans="1:14" x14ac:dyDescent="0.3">
      <c r="A29" s="41">
        <v>510</v>
      </c>
      <c r="B29" s="23" t="s">
        <v>48</v>
      </c>
      <c r="C29" s="9" t="s">
        <v>180</v>
      </c>
      <c r="D29" s="9" t="s">
        <v>47</v>
      </c>
      <c r="E29" s="9" t="s">
        <v>42</v>
      </c>
      <c r="F29" s="9" t="s">
        <v>43</v>
      </c>
      <c r="G29" s="9" t="s">
        <v>226</v>
      </c>
      <c r="H29" s="9"/>
      <c r="I29" s="9"/>
      <c r="J29" s="9"/>
      <c r="K29" s="9"/>
      <c r="L29" s="36" t="s">
        <v>191</v>
      </c>
      <c r="N29" s="9"/>
    </row>
    <row r="30" spans="1:14" x14ac:dyDescent="0.3">
      <c r="A30" s="41">
        <v>511</v>
      </c>
      <c r="B30" s="23">
        <v>2063</v>
      </c>
      <c r="C30" s="9" t="s">
        <v>61</v>
      </c>
      <c r="D30" s="9" t="s">
        <v>284</v>
      </c>
      <c r="E30" s="9" t="s">
        <v>116</v>
      </c>
      <c r="F30" s="9" t="s">
        <v>43</v>
      </c>
      <c r="G30" s="9" t="s">
        <v>229</v>
      </c>
      <c r="H30" s="9"/>
      <c r="I30" s="9"/>
      <c r="J30" s="9"/>
      <c r="K30" s="9"/>
      <c r="L30" s="36" t="s">
        <v>285</v>
      </c>
      <c r="N30" s="9"/>
    </row>
    <row r="31" spans="1:14" x14ac:dyDescent="0.3">
      <c r="A31" s="41">
        <v>512</v>
      </c>
      <c r="B31" s="23">
        <v>277</v>
      </c>
      <c r="C31" s="9" t="s">
        <v>9</v>
      </c>
      <c r="D31" s="9" t="s">
        <v>231</v>
      </c>
      <c r="E31" s="9" t="s">
        <v>42</v>
      </c>
      <c r="F31" s="9" t="s">
        <v>43</v>
      </c>
      <c r="G31" s="9" t="s">
        <v>227</v>
      </c>
      <c r="H31" s="9"/>
      <c r="I31" s="9"/>
      <c r="J31" s="9"/>
      <c r="K31" s="9"/>
      <c r="L31" s="36" t="s">
        <v>232</v>
      </c>
      <c r="N31" s="9"/>
    </row>
    <row r="32" spans="1:14" x14ac:dyDescent="0.3">
      <c r="A32" s="41">
        <v>513</v>
      </c>
      <c r="B32" s="23">
        <v>1202</v>
      </c>
      <c r="C32" s="9" t="s">
        <v>92</v>
      </c>
      <c r="D32" s="9" t="s">
        <v>223</v>
      </c>
      <c r="E32" s="9" t="s">
        <v>116</v>
      </c>
      <c r="F32" s="9" t="s">
        <v>43</v>
      </c>
      <c r="G32" s="9" t="s">
        <v>225</v>
      </c>
      <c r="H32" s="9"/>
      <c r="I32" s="9"/>
      <c r="J32" s="9"/>
      <c r="K32" s="9"/>
      <c r="L32" s="36" t="s">
        <v>230</v>
      </c>
      <c r="N32" s="9"/>
    </row>
    <row r="33" spans="1:12" x14ac:dyDescent="0.3">
      <c r="A33" s="41">
        <v>514</v>
      </c>
      <c r="B33" s="23">
        <v>958</v>
      </c>
      <c r="C33" s="9" t="s">
        <v>215</v>
      </c>
      <c r="D33" s="9" t="s">
        <v>60</v>
      </c>
      <c r="E33" s="9" t="s">
        <v>116</v>
      </c>
      <c r="F33" s="9" t="s">
        <v>113</v>
      </c>
      <c r="G33" s="9" t="s">
        <v>227</v>
      </c>
      <c r="H33" s="9"/>
      <c r="I33" s="9"/>
      <c r="J33" s="9" t="s">
        <v>239</v>
      </c>
      <c r="K33" s="9"/>
      <c r="L33" s="36" t="s">
        <v>238</v>
      </c>
    </row>
    <row r="34" spans="1:12" x14ac:dyDescent="0.3">
      <c r="A34" s="25">
        <v>515</v>
      </c>
      <c r="B34" s="35">
        <v>963</v>
      </c>
      <c r="C34" s="36" t="s">
        <v>85</v>
      </c>
      <c r="D34" s="36" t="s">
        <v>303</v>
      </c>
      <c r="E34" s="36" t="s">
        <v>116</v>
      </c>
      <c r="F34" s="36" t="s">
        <v>95</v>
      </c>
      <c r="G34" s="36"/>
      <c r="H34" s="36"/>
      <c r="I34" s="36"/>
      <c r="J34" s="36" t="s">
        <v>304</v>
      </c>
      <c r="K34" s="36"/>
      <c r="L34" s="36" t="s">
        <v>305</v>
      </c>
    </row>
    <row r="35" spans="1:12" x14ac:dyDescent="0.3">
      <c r="A35" s="42" t="s">
        <v>234</v>
      </c>
      <c r="B35" s="23" t="s">
        <v>235</v>
      </c>
      <c r="C35" s="9" t="s">
        <v>70</v>
      </c>
      <c r="D35" s="9" t="s">
        <v>236</v>
      </c>
      <c r="E35" s="9" t="s">
        <v>116</v>
      </c>
      <c r="F35" s="9" t="s">
        <v>59</v>
      </c>
      <c r="G35" s="9" t="s">
        <v>226</v>
      </c>
      <c r="H35" s="9"/>
      <c r="I35" s="9"/>
      <c r="J35" s="9"/>
      <c r="K35" s="9"/>
      <c r="L35" s="36" t="s">
        <v>237</v>
      </c>
    </row>
    <row r="36" spans="1:12" x14ac:dyDescent="0.3">
      <c r="A36" s="46">
        <v>434</v>
      </c>
      <c r="B36" s="23">
        <v>3935</v>
      </c>
      <c r="C36" s="9" t="s">
        <v>79</v>
      </c>
      <c r="D36" s="9" t="s">
        <v>78</v>
      </c>
      <c r="E36" s="9" t="s">
        <v>42</v>
      </c>
      <c r="F36" s="9" t="s">
        <v>59</v>
      </c>
      <c r="G36" s="9" t="s">
        <v>225</v>
      </c>
      <c r="H36" s="9"/>
      <c r="I36" s="9"/>
      <c r="J36" s="9"/>
      <c r="K36" s="9"/>
      <c r="L36" s="9" t="s">
        <v>320</v>
      </c>
    </row>
    <row r="37" spans="1:12" x14ac:dyDescent="0.3">
      <c r="A37" s="46">
        <v>516</v>
      </c>
      <c r="B37" s="23">
        <v>2088</v>
      </c>
      <c r="C37" s="9" t="s">
        <v>85</v>
      </c>
      <c r="D37" s="9" t="s">
        <v>169</v>
      </c>
      <c r="E37" s="9" t="s">
        <v>309</v>
      </c>
      <c r="F37" s="9" t="s">
        <v>95</v>
      </c>
      <c r="G37" s="9" t="s">
        <v>225</v>
      </c>
      <c r="H37" s="9"/>
      <c r="I37" s="9"/>
      <c r="J37" s="9" t="s">
        <v>323</v>
      </c>
      <c r="K37" s="9"/>
      <c r="L37" s="9" t="s">
        <v>325</v>
      </c>
    </row>
    <row r="38" spans="1:12" x14ac:dyDescent="0.3">
      <c r="A38" s="46">
        <v>517</v>
      </c>
      <c r="B38" s="23">
        <v>93</v>
      </c>
      <c r="C38" s="9" t="s">
        <v>85</v>
      </c>
      <c r="D38" s="9" t="s">
        <v>169</v>
      </c>
      <c r="E38" s="9" t="s">
        <v>116</v>
      </c>
      <c r="F38" s="9" t="s">
        <v>43</v>
      </c>
      <c r="G38" s="9"/>
      <c r="H38" s="9"/>
      <c r="I38" s="9"/>
      <c r="J38" s="9"/>
      <c r="K38" s="9"/>
      <c r="L38" s="9" t="s">
        <v>326</v>
      </c>
    </row>
    <row r="39" spans="1:12" x14ac:dyDescent="0.3">
      <c r="A39" s="46">
        <v>518</v>
      </c>
      <c r="B39" s="23">
        <v>2170</v>
      </c>
      <c r="C39" s="9" t="s">
        <v>85</v>
      </c>
      <c r="D39" s="9" t="s">
        <v>169</v>
      </c>
      <c r="E39" s="9" t="s">
        <v>42</v>
      </c>
      <c r="F39" s="9" t="s">
        <v>43</v>
      </c>
      <c r="G39" s="9" t="s">
        <v>227</v>
      </c>
      <c r="H39" s="9"/>
      <c r="I39" s="9"/>
      <c r="J39" s="9" t="s">
        <v>324</v>
      </c>
      <c r="K39" s="9"/>
      <c r="L39" s="9" t="s">
        <v>327</v>
      </c>
    </row>
    <row r="40" spans="1:12" x14ac:dyDescent="0.3">
      <c r="A40" s="46" t="s">
        <v>346</v>
      </c>
      <c r="B40" s="23">
        <v>564</v>
      </c>
      <c r="C40" s="9" t="s">
        <v>343</v>
      </c>
      <c r="D40" s="9" t="s">
        <v>345</v>
      </c>
      <c r="E40" s="9" t="s">
        <v>116</v>
      </c>
      <c r="F40" s="9" t="s">
        <v>59</v>
      </c>
      <c r="G40" s="9"/>
      <c r="H40" s="9"/>
      <c r="I40" s="9"/>
      <c r="J40" s="9" t="s">
        <v>344</v>
      </c>
      <c r="K40" s="9"/>
      <c r="L40" s="9" t="s">
        <v>347</v>
      </c>
    </row>
    <row r="41" spans="1:12" x14ac:dyDescent="0.3">
      <c r="A41" s="54">
        <v>426</v>
      </c>
      <c r="B41" s="35">
        <v>405</v>
      </c>
      <c r="C41" s="36" t="s">
        <v>83</v>
      </c>
      <c r="D41" s="36" t="s">
        <v>353</v>
      </c>
      <c r="E41" s="36" t="s">
        <v>116</v>
      </c>
      <c r="F41" s="36" t="s">
        <v>43</v>
      </c>
      <c r="G41" s="36"/>
      <c r="H41" s="36"/>
      <c r="I41" s="36"/>
      <c r="J41" s="36"/>
      <c r="K41" s="36"/>
      <c r="L41" s="36" t="s">
        <v>354</v>
      </c>
    </row>
    <row r="42" spans="1:12" x14ac:dyDescent="0.3">
      <c r="A42" s="54">
        <v>446</v>
      </c>
      <c r="B42" s="35">
        <v>158</v>
      </c>
      <c r="C42" s="36" t="s">
        <v>9</v>
      </c>
      <c r="D42" s="36" t="s">
        <v>410</v>
      </c>
      <c r="E42" s="36" t="s">
        <v>42</v>
      </c>
      <c r="F42" s="36" t="s">
        <v>43</v>
      </c>
      <c r="G42" s="36" t="s">
        <v>225</v>
      </c>
      <c r="H42" s="36"/>
      <c r="I42" s="36"/>
      <c r="J42" s="36"/>
      <c r="K42" s="36"/>
      <c r="L42" s="36" t="s">
        <v>411</v>
      </c>
    </row>
    <row r="43" spans="1:12" x14ac:dyDescent="0.3">
      <c r="A43" s="26">
        <f>COUNT(A3:A42)</f>
        <v>38</v>
      </c>
      <c r="B43" s="9"/>
      <c r="C43" s="9"/>
      <c r="D43" s="9"/>
      <c r="E43" s="9"/>
      <c r="F43" s="9"/>
      <c r="G43" s="9"/>
      <c r="H43" s="9"/>
      <c r="I43" s="9"/>
      <c r="J43" s="9"/>
      <c r="K43" s="9"/>
    </row>
    <row r="44" spans="1:12" x14ac:dyDescent="0.3">
      <c r="A44" s="26">
        <f>COUNTBLANK(A3:A42)</f>
        <v>0</v>
      </c>
      <c r="B44" s="9"/>
      <c r="C44" s="9"/>
      <c r="D44" s="9"/>
      <c r="E44" s="9"/>
      <c r="F44" s="9"/>
      <c r="G44" s="9"/>
      <c r="H44" s="9"/>
      <c r="I44" s="9"/>
      <c r="J44" s="9"/>
      <c r="K44" s="9"/>
    </row>
  </sheetData>
  <mergeCells count="1">
    <mergeCell ref="A1:K1"/>
  </mergeCells>
  <hyperlinks>
    <hyperlink ref="A7" location="'Projects Tracker'!B9" display="'Projects Tracker'!B9"/>
    <hyperlink ref="A6" location="'Projects Tracker'!B8" display="'Projects Tracker'!B8"/>
    <hyperlink ref="A5" location="'Projects Tracker'!B7" display="'Projects Tracker'!B7"/>
    <hyperlink ref="A4" location="'Projects Tracker'!B5" display="'Projects Tracker'!B5"/>
    <hyperlink ref="A3" location="'Projects Tracker'!B5" display="'Projects Tracker'!B5"/>
    <hyperlink ref="A8" location="'Projects Tracker'!B10" display="'Projects Tracker'!B10"/>
    <hyperlink ref="A9" location="'Projects Tracker'!B11" display="'Projects Tracker'!B11"/>
    <hyperlink ref="A10" location="'Projects Tracker'!B12" display="'Projects Tracker'!B12"/>
    <hyperlink ref="A11" location="'Projects Tracker'!B13" display="'Projects Tracker'!B13"/>
    <hyperlink ref="A12" location="'Projects Tracker'!B14" display="'Projects Tracker'!B14"/>
    <hyperlink ref="A13" location="'Projects Tracker'!B15" display="'Projects Tracker'!B15"/>
    <hyperlink ref="A14" location="'Projects Tracker'!B16" display="'Projects Tracker'!B16"/>
    <hyperlink ref="A15" location="'Projects Tracker'!B17" display="'Projects Tracker'!B17"/>
    <hyperlink ref="A16" location="'Projects Tracker'!B18" display="'Projects Tracker'!B18"/>
    <hyperlink ref="A17" location="'Projects Tracker'!B19" display="'Projects Tracker'!B19"/>
    <hyperlink ref="A18" location="'Projects Tracker'!B20" display="'Projects Tracker'!B20"/>
    <hyperlink ref="A19" location="'Projects Tracker'!B21" display="'Projects Tracker'!B21"/>
    <hyperlink ref="A20" location="'Projects Tracker'!B22" display="'Projects Tracker'!B22"/>
    <hyperlink ref="A24" location="'Projects Tracker'!B26" display="'Projects Tracker'!B26"/>
    <hyperlink ref="A25" location="'Projects Tracker'!B27" display="'Projects Tracker'!B27"/>
    <hyperlink ref="A26" location="'Projects Tracker'!B28" display="'Projects Tracker'!B28"/>
    <hyperlink ref="A27" location="'Projects Tracker'!B29" display="'Projects Tracker'!B29"/>
    <hyperlink ref="A28" location="'Projects Tracker'!B30" display="'Projects Tracker'!B30"/>
    <hyperlink ref="A29" location="'Projects Tracker'!B31" display="'Projects Tracker'!B31"/>
    <hyperlink ref="A30" location="'Projects Tracker'!B32" display="'Projects Tracker'!B32"/>
    <hyperlink ref="A31" location="'Projects Tracker'!B33" display="'Projects Tracker'!B33"/>
    <hyperlink ref="A32" location="'Projects Tracker'!B34" display="'Projects Tracker'!B34"/>
    <hyperlink ref="A33" location="'Projects Tracker'!B35" display="'Projects Tracker'!B35"/>
    <hyperlink ref="A34" location="'Projects Tracker'!B36" display="'Projects Tracker'!B36"/>
    <hyperlink ref="A35" location="'Projects Tracker'!B37" display="'Projects Tracker'!B37"/>
  </hyperlinks>
  <pageMargins left="0.7" right="0.7" top="0.75" bottom="0.75" header="0.3" footer="0.3"/>
  <pageSetup paperSize="4401" orientation="landscape" verticalDpi="0" r:id="rId1"/>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14:formula1>
            <xm:f>Sheet2!$D$3:$D$5</xm:f>
          </x14:formula1>
          <xm:sqref>E3:E36</xm:sqref>
        </x14:dataValidation>
        <x14:dataValidation type="list" allowBlank="1" showInputMessage="1" showErrorMessage="1">
          <x14:formula1>
            <xm:f>Sheet2!$F$3:$F$7</xm:f>
          </x14:formula1>
          <xm:sqref>F3:F42</xm:sqref>
        </x14:dataValidation>
        <x14:dataValidation type="list" allowBlank="1" showInputMessage="1" showErrorMessage="1">
          <x14:formula1>
            <xm:f>Sheet2!$H$3:$H$7</xm:f>
          </x14:formula1>
          <xm:sqref>G3:G42</xm:sqref>
        </x14:dataValidation>
        <x14:dataValidation type="list" allowBlank="1" showInputMessage="1" showErrorMessage="1">
          <x14:formula1>
            <xm:f>Sheet2!$D$3:$D$6</xm:f>
          </x14:formula1>
          <xm:sqref>E37:E42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55"/>
  <sheetViews>
    <sheetView tabSelected="1" topLeftCell="A20" zoomScale="70" zoomScaleNormal="70" workbookViewId="0">
      <selection activeCell="F24" sqref="F24"/>
    </sheetView>
  </sheetViews>
  <sheetFormatPr defaultRowHeight="15" x14ac:dyDescent="0.25"/>
  <cols>
    <col min="2" max="2" width="16.42578125" bestFit="1" customWidth="1"/>
    <col min="3" max="3" width="25.7109375" customWidth="1"/>
    <col min="4" max="4" width="15.7109375" customWidth="1"/>
    <col min="5" max="5" width="19.42578125" customWidth="1"/>
    <col min="6" max="6" width="58.7109375" customWidth="1"/>
    <col min="7" max="7" width="25.7109375" customWidth="1"/>
    <col min="8" max="8" width="38" customWidth="1"/>
    <col min="9" max="9" width="40.140625" customWidth="1"/>
    <col min="10" max="11" width="25.7109375" customWidth="1"/>
    <col min="12" max="12" width="15.140625" bestFit="1" customWidth="1"/>
    <col min="14" max="14" width="34" style="322" customWidth="1"/>
  </cols>
  <sheetData>
    <row r="2" spans="2:15" ht="15.75" x14ac:dyDescent="0.25">
      <c r="B2" s="335" t="s">
        <v>181</v>
      </c>
      <c r="C2" s="335"/>
      <c r="D2" s="335"/>
      <c r="E2" s="335"/>
      <c r="F2" s="335"/>
      <c r="G2" s="335"/>
      <c r="H2" s="335"/>
      <c r="I2" s="335"/>
      <c r="J2" s="335"/>
      <c r="K2" s="335"/>
      <c r="L2" s="335"/>
    </row>
    <row r="4" spans="2:15" x14ac:dyDescent="0.25">
      <c r="B4" s="37" t="s">
        <v>339</v>
      </c>
      <c r="C4" s="2" t="s">
        <v>302</v>
      </c>
      <c r="D4" s="38" t="s">
        <v>36</v>
      </c>
      <c r="E4" s="38" t="s">
        <v>313</v>
      </c>
      <c r="F4" s="4" t="s">
        <v>314</v>
      </c>
      <c r="G4" s="4" t="s">
        <v>119</v>
      </c>
      <c r="H4" s="4" t="s">
        <v>11</v>
      </c>
      <c r="I4" s="4" t="s">
        <v>182</v>
      </c>
      <c r="J4" s="4" t="s">
        <v>274</v>
      </c>
      <c r="K4" s="4" t="s">
        <v>275</v>
      </c>
      <c r="L4" s="4" t="s">
        <v>276</v>
      </c>
    </row>
    <row r="5" spans="2:15" ht="210" x14ac:dyDescent="0.25">
      <c r="B5" s="49" t="s">
        <v>342</v>
      </c>
      <c r="C5" s="17" t="str">
        <f>'Current Projects'!L3</f>
        <v>AP248 - Erf 27_House Jacobs</v>
      </c>
      <c r="D5" s="16" t="str">
        <f>'Current Projects'!C3</f>
        <v>Kini Bay</v>
      </c>
      <c r="E5" s="16" t="s">
        <v>225</v>
      </c>
      <c r="F5" s="39" t="s">
        <v>583</v>
      </c>
      <c r="G5" s="39" t="s">
        <v>603</v>
      </c>
      <c r="H5" s="39" t="s">
        <v>523</v>
      </c>
      <c r="I5" s="39" t="s">
        <v>602</v>
      </c>
      <c r="J5" s="44">
        <v>45805</v>
      </c>
      <c r="K5" s="32">
        <f t="shared" ref="K5:K7" ca="1" si="0">TODAY()</f>
        <v>45810</v>
      </c>
      <c r="L5" s="31">
        <f ca="1">NETWORKDAYS(Project_Status6[[#This Row],[Last DATE actioned]],Project_Status6[[#This Row],[Current DATE]],Table39[Public Holidays 2024])</f>
        <v>4</v>
      </c>
    </row>
    <row r="6" spans="2:15" ht="150" x14ac:dyDescent="0.25">
      <c r="B6" s="317" t="s">
        <v>39</v>
      </c>
      <c r="C6" s="318" t="str">
        <f>'Current Projects'!L4</f>
        <v>AP260 - Erf 923_Crafty Arts</v>
      </c>
      <c r="D6" s="319" t="str">
        <f>'Current Projects'!C4</f>
        <v>Walmer</v>
      </c>
      <c r="E6" s="319" t="s">
        <v>225</v>
      </c>
      <c r="F6" s="319" t="s">
        <v>525</v>
      </c>
      <c r="G6" s="319" t="s">
        <v>605</v>
      </c>
      <c r="H6" s="319" t="s">
        <v>550</v>
      </c>
      <c r="I6" s="319" t="s">
        <v>604</v>
      </c>
      <c r="J6" s="320">
        <v>45797</v>
      </c>
      <c r="K6" s="320">
        <f t="shared" ca="1" si="0"/>
        <v>45810</v>
      </c>
      <c r="L6" s="321">
        <f ca="1">NETWORKDAYS(Project_Status6[[#This Row],[Last DATE actioned]],Project_Status6[[#This Row],[Current DATE]],Table39[Public Holidays 2024])</f>
        <v>10</v>
      </c>
      <c r="N6" s="323"/>
    </row>
    <row r="7" spans="2:15" ht="150" x14ac:dyDescent="0.25">
      <c r="B7" s="49" t="s">
        <v>341</v>
      </c>
      <c r="C7" s="17" t="str">
        <f>'Current Projects'!L5</f>
        <v>AP366 - Erf 952_House May</v>
      </c>
      <c r="D7" s="16" t="str">
        <f>'Current Projects'!C5</f>
        <v>Westering</v>
      </c>
      <c r="E7" s="16" t="s">
        <v>226</v>
      </c>
      <c r="F7" s="39" t="s">
        <v>526</v>
      </c>
      <c r="G7" s="39" t="s">
        <v>551</v>
      </c>
      <c r="H7" s="39" t="s">
        <v>527</v>
      </c>
      <c r="I7" s="39" t="s">
        <v>528</v>
      </c>
      <c r="J7" s="44">
        <v>45776</v>
      </c>
      <c r="K7" s="32">
        <f t="shared" ca="1" si="0"/>
        <v>45810</v>
      </c>
      <c r="L7" s="31">
        <f ca="1">NETWORKDAYS(Project_Status6[[#This Row],[Last DATE actioned]],Project_Status6[[#This Row],[Current DATE]],Table39[Public Holidays 2024])</f>
        <v>25</v>
      </c>
      <c r="N7" s="325" t="s">
        <v>571</v>
      </c>
    </row>
    <row r="8" spans="2:15" ht="30" x14ac:dyDescent="0.25">
      <c r="B8" s="317" t="s">
        <v>39</v>
      </c>
      <c r="C8" s="318" t="str">
        <f>'Current Projects'!L6</f>
        <v>AP368 - Erf 1468_House de Beer</v>
      </c>
      <c r="D8" s="319" t="str">
        <f>'Current Projects'!C6</f>
        <v>Jeffreys Bay</v>
      </c>
      <c r="E8" s="319" t="str">
        <f>'Current Projects'!G6</f>
        <v>Joos</v>
      </c>
      <c r="F8" s="329" t="s">
        <v>524</v>
      </c>
      <c r="G8" s="319" t="s">
        <v>566</v>
      </c>
      <c r="H8" s="319" t="s">
        <v>297</v>
      </c>
      <c r="I8" s="319" t="s">
        <v>295</v>
      </c>
      <c r="J8" s="320">
        <v>0</v>
      </c>
      <c r="K8" s="320">
        <v>0</v>
      </c>
      <c r="L8" s="321">
        <f>NETWORKDAYS(Project_Status6[[#This Row],[Last DATE actioned]],Project_Status6[[#This Row],[Current DATE]],Table39[Public Holidays 2024])</f>
        <v>0</v>
      </c>
    </row>
    <row r="9" spans="2:15" ht="45" x14ac:dyDescent="0.25">
      <c r="B9" s="49" t="s">
        <v>340</v>
      </c>
      <c r="C9" s="17" t="str">
        <f>'Current Projects'!L7</f>
        <v>AP398 - Erf 2826_U-Save</v>
      </c>
      <c r="D9" s="16" t="str">
        <f>'Current Projects'!C7</f>
        <v>Korsten</v>
      </c>
      <c r="E9" s="16" t="str">
        <f>'Current Projects'!G7</f>
        <v>Yendly</v>
      </c>
      <c r="F9" s="39" t="s">
        <v>291</v>
      </c>
      <c r="G9" s="39" t="s">
        <v>533</v>
      </c>
      <c r="H9" s="39" t="s">
        <v>498</v>
      </c>
      <c r="I9" s="39" t="s">
        <v>552</v>
      </c>
      <c r="J9" s="44">
        <v>45714</v>
      </c>
      <c r="K9" s="32">
        <f t="shared" ref="K9:K23" ca="1" si="1">TODAY()</f>
        <v>45810</v>
      </c>
      <c r="L9" s="31">
        <f ca="1">NETWORKDAYS(Project_Status6[[#This Row],[Last DATE actioned]],Project_Status6[[#This Row],[Current DATE]],Table39[Public Holidays 2024])</f>
        <v>69</v>
      </c>
      <c r="N9" s="325" t="s">
        <v>572</v>
      </c>
    </row>
    <row r="10" spans="2:15" ht="90" x14ac:dyDescent="0.25">
      <c r="B10" s="49" t="s">
        <v>340</v>
      </c>
      <c r="C10" s="17" t="str">
        <f>'Current Projects'!L8</f>
        <v>AP404 - Erf1784_House Maritz</v>
      </c>
      <c r="D10" s="16" t="str">
        <f>'Current Projects'!C8</f>
        <v>Jeffreys Bay</v>
      </c>
      <c r="E10" s="16" t="s">
        <v>225</v>
      </c>
      <c r="F10" s="39" t="s">
        <v>529</v>
      </c>
      <c r="G10" s="39" t="s">
        <v>606</v>
      </c>
      <c r="H10" s="39" t="s">
        <v>530</v>
      </c>
      <c r="I10" s="39" t="s">
        <v>607</v>
      </c>
      <c r="J10" s="44">
        <v>45804</v>
      </c>
      <c r="K10" s="32">
        <f t="shared" ca="1" si="1"/>
        <v>45810</v>
      </c>
      <c r="L10" s="31">
        <f ca="1">NETWORKDAYS(Project_Status6[[#This Row],[Last DATE actioned]],Project_Status6[[#This Row],[Current DATE]],Table39[Public Holidays 2024])</f>
        <v>5</v>
      </c>
      <c r="N10" s="323" t="s">
        <v>574</v>
      </c>
    </row>
    <row r="11" spans="2:15" ht="30" x14ac:dyDescent="0.25">
      <c r="B11" s="317" t="s">
        <v>39</v>
      </c>
      <c r="C11" s="318" t="str">
        <f>'Current Projects'!L9</f>
        <v>AP429 - Erf 263_House Fourie</v>
      </c>
      <c r="D11" s="319" t="str">
        <f>'Current Projects'!C9</f>
        <v>Royalston</v>
      </c>
      <c r="E11" s="319" t="str">
        <f>'Current Projects'!G9</f>
        <v>Ethan</v>
      </c>
      <c r="F11" s="319" t="s">
        <v>286</v>
      </c>
      <c r="G11" s="319" t="s">
        <v>499</v>
      </c>
      <c r="H11" s="319" t="s">
        <v>499</v>
      </c>
      <c r="I11" s="319" t="s">
        <v>499</v>
      </c>
      <c r="J11" s="320">
        <v>0</v>
      </c>
      <c r="K11" s="320">
        <v>0</v>
      </c>
      <c r="L11" s="321">
        <f>NETWORKDAYS(Project_Status6[[#This Row],[Last DATE actioned]],Project_Status6[[#This Row],[Current DATE]],Table39[Public Holidays 2024])</f>
        <v>0</v>
      </c>
    </row>
    <row r="12" spans="2:15" ht="30" x14ac:dyDescent="0.25">
      <c r="B12" s="321" t="s">
        <v>39</v>
      </c>
      <c r="C12" s="319" t="str">
        <f>'Current Projects'!L10</f>
        <v>AP452 -Erf 425_House Henderson</v>
      </c>
      <c r="D12" s="319" t="str">
        <f>'Current Projects'!C10</f>
        <v>Theescombe</v>
      </c>
      <c r="E12" s="319" t="str">
        <f>'Current Projects'!G10</f>
        <v>Ethan</v>
      </c>
      <c r="F12" s="319" t="s">
        <v>273</v>
      </c>
      <c r="G12" s="319" t="s">
        <v>520</v>
      </c>
      <c r="H12" s="319" t="s">
        <v>499</v>
      </c>
      <c r="I12" s="319" t="s">
        <v>499</v>
      </c>
      <c r="J12" s="320">
        <v>1</v>
      </c>
      <c r="K12" s="320">
        <v>1</v>
      </c>
      <c r="L12" s="321">
        <f>NETWORKDAYS(Project_Status6[[#This Row],[Last DATE actioned]],Project_Status6[[#This Row],[Current DATE]],Table39[Public Holidays 2024])</f>
        <v>0</v>
      </c>
      <c r="N12" s="323" t="s">
        <v>513</v>
      </c>
    </row>
    <row r="13" spans="2:15" ht="45" x14ac:dyDescent="0.25">
      <c r="B13" s="317" t="s">
        <v>39</v>
      </c>
      <c r="C13" s="318" t="str">
        <f>'Current Projects'!L11</f>
        <v>AP454 - Erf 2473_House Smith</v>
      </c>
      <c r="D13" s="319" t="str">
        <f>'Current Projects'!C11</f>
        <v>Jeffreys Bay</v>
      </c>
      <c r="E13" s="319" t="str">
        <f>'Current Projects'!G11</f>
        <v>Joos</v>
      </c>
      <c r="F13" s="319" t="s">
        <v>531</v>
      </c>
      <c r="G13" s="319" t="s">
        <v>510</v>
      </c>
      <c r="H13" s="321" t="s">
        <v>532</v>
      </c>
      <c r="I13" s="319" t="s">
        <v>501</v>
      </c>
      <c r="J13" s="320">
        <v>0</v>
      </c>
      <c r="K13" s="320">
        <v>0</v>
      </c>
      <c r="L13" s="321">
        <f>NETWORKDAYS(Project_Status6[[#This Row],[Last DATE actioned]],Project_Status6[[#This Row],[Current DATE]],Table39[Public Holidays 2024])</f>
        <v>0</v>
      </c>
      <c r="N13" s="322" t="s">
        <v>575</v>
      </c>
    </row>
    <row r="14" spans="2:15" ht="60" x14ac:dyDescent="0.25">
      <c r="B14" s="49" t="s">
        <v>340</v>
      </c>
      <c r="C14" s="17" t="str">
        <f>'Current Projects'!L12</f>
        <v>AP456 - Erf 19_House Williams</v>
      </c>
      <c r="D14" s="16" t="str">
        <f>'Current Projects'!C12</f>
        <v>Cotswold</v>
      </c>
      <c r="E14" s="16" t="s">
        <v>226</v>
      </c>
      <c r="F14" s="39" t="s">
        <v>534</v>
      </c>
      <c r="G14" s="39" t="s">
        <v>535</v>
      </c>
      <c r="H14" s="39" t="s">
        <v>515</v>
      </c>
      <c r="I14" s="39" t="s">
        <v>514</v>
      </c>
      <c r="J14" s="44">
        <v>45804</v>
      </c>
      <c r="K14" s="32">
        <f t="shared" ca="1" si="1"/>
        <v>45810</v>
      </c>
      <c r="L14" s="31">
        <f ca="1">NETWORKDAYS(Project_Status6[[#This Row],[Last DATE actioned]],Project_Status6[[#This Row],[Current DATE]],Table39[Public Holidays 2024])</f>
        <v>5</v>
      </c>
      <c r="N14" s="325" t="s">
        <v>573</v>
      </c>
      <c r="O14" t="s">
        <v>595</v>
      </c>
    </row>
    <row r="15" spans="2:15" ht="30" x14ac:dyDescent="0.25">
      <c r="B15" s="49" t="s">
        <v>342</v>
      </c>
      <c r="C15" s="17" t="str">
        <f>'Current Projects'!L13</f>
        <v>AP471 - Erf 8081_House Ncalu</v>
      </c>
      <c r="D15" s="16" t="str">
        <f>'Current Projects'!C13</f>
        <v>Jeffreys Bay</v>
      </c>
      <c r="E15" s="16" t="str">
        <f>'Current Projects'!G13</f>
        <v>Yendly</v>
      </c>
      <c r="F15" s="39" t="s">
        <v>271</v>
      </c>
      <c r="G15" s="39" t="s">
        <v>272</v>
      </c>
      <c r="H15" s="39" t="s">
        <v>408</v>
      </c>
      <c r="I15" s="39" t="s">
        <v>516</v>
      </c>
      <c r="J15" s="44">
        <v>45714</v>
      </c>
      <c r="K15" s="32">
        <f t="shared" ca="1" si="1"/>
        <v>45810</v>
      </c>
      <c r="L15" s="31">
        <f ca="1">NETWORKDAYS(Project_Status6[[#This Row],[Last DATE actioned]],Project_Status6[[#This Row],[Current DATE]],Table39[Public Holidays 2024])</f>
        <v>69</v>
      </c>
      <c r="N15" s="323" t="s">
        <v>576</v>
      </c>
    </row>
    <row r="16" spans="2:15" ht="30" x14ac:dyDescent="0.25">
      <c r="B16" s="49" t="s">
        <v>342</v>
      </c>
      <c r="C16" s="17" t="str">
        <f>'Current Projects'!L14</f>
        <v>AP472 - Erf 8010_House Ncalu</v>
      </c>
      <c r="D16" s="16" t="str">
        <f>'Current Projects'!C14</f>
        <v>Jeffreys Bay</v>
      </c>
      <c r="E16" s="16" t="str">
        <f>'Current Projects'!G14</f>
        <v>Ethan</v>
      </c>
      <c r="F16" s="39" t="s">
        <v>271</v>
      </c>
      <c r="G16" s="39" t="s">
        <v>272</v>
      </c>
      <c r="H16" s="39" t="s">
        <v>317</v>
      </c>
      <c r="I16" s="39" t="s">
        <v>516</v>
      </c>
      <c r="J16" s="44">
        <v>45714</v>
      </c>
      <c r="K16" s="32">
        <f t="shared" ca="1" si="1"/>
        <v>45810</v>
      </c>
      <c r="L16" s="31">
        <f ca="1">NETWORKDAYS(Project_Status6[[#This Row],[Last DATE actioned]],Project_Status6[[#This Row],[Current DATE]],Table39[Public Holidays 2024])</f>
        <v>69</v>
      </c>
      <c r="N16" s="323" t="s">
        <v>576</v>
      </c>
    </row>
    <row r="17" spans="2:14" ht="30" x14ac:dyDescent="0.25">
      <c r="B17" s="317" t="s">
        <v>39</v>
      </c>
      <c r="C17" s="318" t="str">
        <f>'Current Projects'!L15</f>
        <v>AP480 - Erf 1278_House van den Heever</v>
      </c>
      <c r="D17" s="319" t="str">
        <f>'Current Projects'!C15</f>
        <v>Marina Martinique</v>
      </c>
      <c r="E17" s="319" t="str">
        <f>'Current Projects'!G15</f>
        <v>Yendly</v>
      </c>
      <c r="F17" s="319" t="s">
        <v>267</v>
      </c>
      <c r="G17" s="319" t="s">
        <v>499</v>
      </c>
      <c r="H17" s="319" t="s">
        <v>499</v>
      </c>
      <c r="I17" s="319" t="s">
        <v>499</v>
      </c>
      <c r="J17" s="320">
        <v>0</v>
      </c>
      <c r="K17" s="320">
        <v>0</v>
      </c>
      <c r="L17" s="31">
        <f>NETWORKDAYS(Project_Status6[[#This Row],[Last DATE actioned]],Project_Status6[[#This Row],[Current DATE]],Table39[Public Holidays 2024])</f>
        <v>0</v>
      </c>
      <c r="N17" s="323"/>
    </row>
    <row r="18" spans="2:14" ht="60" x14ac:dyDescent="0.25">
      <c r="B18" s="49" t="s">
        <v>340</v>
      </c>
      <c r="C18" s="17" t="str">
        <f>'Current Projects'!L16</f>
        <v>AP481 - Erf 128_Student Accommodation</v>
      </c>
      <c r="D18" s="16" t="str">
        <f>'Current Projects'!C16</f>
        <v>Summerstrand</v>
      </c>
      <c r="E18" s="16" t="s">
        <v>553</v>
      </c>
      <c r="F18" s="39" t="s">
        <v>536</v>
      </c>
      <c r="G18" s="39" t="s">
        <v>538</v>
      </c>
      <c r="H18" s="316" t="s">
        <v>537</v>
      </c>
      <c r="I18" s="39" t="s">
        <v>554</v>
      </c>
      <c r="J18" s="44">
        <v>45796</v>
      </c>
      <c r="K18" s="32">
        <f t="shared" ca="1" si="1"/>
        <v>45810</v>
      </c>
      <c r="L18" s="31">
        <f ca="1">NETWORKDAYS(Project_Status6[[#This Row],[Last DATE actioned]],Project_Status6[[#This Row],[Current DATE]],Table39[Public Holidays 2024])</f>
        <v>11</v>
      </c>
      <c r="N18" s="323"/>
    </row>
    <row r="19" spans="2:14" ht="45" x14ac:dyDescent="0.25">
      <c r="B19" s="49" t="s">
        <v>342</v>
      </c>
      <c r="C19" s="17" t="str">
        <f>'Current Projects'!L17</f>
        <v>AP485 - Ptn 58 of Ptn 10_House Burger</v>
      </c>
      <c r="D19" s="16" t="str">
        <f>'Current Projects'!C17</f>
        <v>George</v>
      </c>
      <c r="E19" s="16" t="str">
        <f>'Current Projects'!G17</f>
        <v>Ethan</v>
      </c>
      <c r="F19" s="39" t="s">
        <v>267</v>
      </c>
      <c r="G19" s="39" t="s">
        <v>300</v>
      </c>
      <c r="H19" s="40" t="s">
        <v>268</v>
      </c>
      <c r="I19" s="39" t="s">
        <v>577</v>
      </c>
      <c r="J19" s="32">
        <v>45560</v>
      </c>
      <c r="K19" s="32">
        <f t="shared" ca="1" si="1"/>
        <v>45810</v>
      </c>
      <c r="L19" s="31">
        <f ca="1">NETWORKDAYS(Project_Status6[[#This Row],[Last DATE actioned]],Project_Status6[[#This Row],[Current DATE]],Table39[Public Holidays 2024])</f>
        <v>176</v>
      </c>
      <c r="N19" s="323"/>
    </row>
    <row r="20" spans="2:14" ht="30" x14ac:dyDescent="0.25">
      <c r="B20" s="49" t="s">
        <v>340</v>
      </c>
      <c r="C20" s="17" t="str">
        <f>'Current Projects'!L21</f>
        <v>AP501 - Erf 897_House MacDonald</v>
      </c>
      <c r="D20" s="16" t="str">
        <f>'Current Projects'!C21</f>
        <v>Paradysstrand</v>
      </c>
      <c r="E20" s="16" t="str">
        <f>'Current Projects'!G21</f>
        <v>Joos</v>
      </c>
      <c r="F20" s="39" t="s">
        <v>219</v>
      </c>
      <c r="G20" s="39" t="s">
        <v>512</v>
      </c>
      <c r="H20" s="39" t="s">
        <v>511</v>
      </c>
      <c r="I20" s="39" t="s">
        <v>539</v>
      </c>
      <c r="J20" s="44">
        <v>45714</v>
      </c>
      <c r="K20" s="32">
        <f t="shared" ca="1" si="1"/>
        <v>45810</v>
      </c>
      <c r="L20" s="31">
        <f ca="1">NETWORKDAYS(Project_Status6[[#This Row],[Last DATE actioned]],Project_Status6[[#This Row],[Current DATE]],Table39[Public Holidays 2024])</f>
        <v>69</v>
      </c>
      <c r="N20" s="322" t="s">
        <v>578</v>
      </c>
    </row>
    <row r="21" spans="2:14" ht="30" x14ac:dyDescent="0.25">
      <c r="B21" s="49" t="s">
        <v>342</v>
      </c>
      <c r="C21" s="17" t="str">
        <f>'Current Projects'!L22</f>
        <v>AP502 - Erf 1163_House Tabisa</v>
      </c>
      <c r="D21" s="16" t="str">
        <f>'Current Projects'!C22</f>
        <v>Colchester</v>
      </c>
      <c r="E21" s="16" t="str">
        <f>'Current Projects'!G22</f>
        <v>Ethan</v>
      </c>
      <c r="F21" s="39" t="s">
        <v>217</v>
      </c>
      <c r="G21" s="39" t="s">
        <v>218</v>
      </c>
      <c r="H21" s="39" t="s">
        <v>319</v>
      </c>
      <c r="I21" s="39" t="s">
        <v>540</v>
      </c>
      <c r="J21" s="44">
        <v>45714</v>
      </c>
      <c r="K21" s="32">
        <f t="shared" ca="1" si="1"/>
        <v>45810</v>
      </c>
      <c r="L21" s="31">
        <f ca="1">NETWORKDAYS(Project_Status6[[#This Row],[Last DATE actioned]],Project_Status6[[#This Row],[Current DATE]],Table39[Public Holidays 2024])</f>
        <v>69</v>
      </c>
      <c r="N21" s="323" t="s">
        <v>228</v>
      </c>
    </row>
    <row r="22" spans="2:14" ht="120" x14ac:dyDescent="0.25">
      <c r="B22" s="49" t="s">
        <v>340</v>
      </c>
      <c r="C22" s="17" t="str">
        <f>'Current Projects'!L23</f>
        <v>AP503 - Erf 3935_JT Factory</v>
      </c>
      <c r="D22" s="16" t="str">
        <f>'Current Projects'!C23</f>
        <v>Sea Vista, St Francis Bay</v>
      </c>
      <c r="E22" s="16" t="str">
        <f>'Current Projects'!G23</f>
        <v>Yendly</v>
      </c>
      <c r="F22" s="39" t="s">
        <v>542</v>
      </c>
      <c r="G22" s="39" t="s">
        <v>500</v>
      </c>
      <c r="H22" s="39" t="s">
        <v>608</v>
      </c>
      <c r="I22" s="39" t="s">
        <v>555</v>
      </c>
      <c r="J22" s="44">
        <v>45806</v>
      </c>
      <c r="K22" s="32">
        <f t="shared" ca="1" si="1"/>
        <v>45810</v>
      </c>
      <c r="L22" s="31">
        <f ca="1">NETWORKDAYS(Project_Status6[[#This Row],[Last DATE actioned]],Project_Status6[[#This Row],[Current DATE]],Table39[Public Holidays 2024])</f>
        <v>3</v>
      </c>
      <c r="N22" s="325" t="s">
        <v>541</v>
      </c>
    </row>
    <row r="23" spans="2:14" ht="75" x14ac:dyDescent="0.25">
      <c r="B23" s="49" t="s">
        <v>342</v>
      </c>
      <c r="C23" s="17" t="str">
        <f>'Current Projects'!L24</f>
        <v>AP504 - Erf 577_House Sewes</v>
      </c>
      <c r="D23" s="16" t="str">
        <f>'Current Projects'!C24</f>
        <v>Plettenberg Bay</v>
      </c>
      <c r="E23" s="16" t="str">
        <f>'Current Projects'!G24</f>
        <v>Ethan</v>
      </c>
      <c r="F23" s="39" t="s">
        <v>264</v>
      </c>
      <c r="G23" s="39" t="s">
        <v>265</v>
      </c>
      <c r="H23" s="39" t="s">
        <v>549</v>
      </c>
      <c r="I23" s="39" t="s">
        <v>548</v>
      </c>
      <c r="J23" s="32">
        <v>45593</v>
      </c>
      <c r="K23" s="32">
        <f t="shared" ca="1" si="1"/>
        <v>45810</v>
      </c>
      <c r="L23" s="31">
        <f ca="1">NETWORKDAYS(Project_Status6[[#This Row],[Last DATE actioned]],Project_Status6[[#This Row],[Current DATE]],Table39[Public Holidays 2024])</f>
        <v>153</v>
      </c>
      <c r="N23" s="323" t="s">
        <v>579</v>
      </c>
    </row>
    <row r="24" spans="2:14" ht="30" x14ac:dyDescent="0.25">
      <c r="B24" s="317" t="s">
        <v>39</v>
      </c>
      <c r="C24" s="318" t="str">
        <f>'Current Projects'!L25</f>
        <v>AP505 - Erf 395_House Orton</v>
      </c>
      <c r="D24" s="319" t="str">
        <f>'Current Projects'!C25</f>
        <v>Gamtoos Mouth</v>
      </c>
      <c r="E24" s="319" t="str">
        <f>'Current Projects'!G25</f>
        <v>Yendly</v>
      </c>
      <c r="F24" s="319" t="s">
        <v>269</v>
      </c>
      <c r="G24" s="319" t="s">
        <v>270</v>
      </c>
      <c r="H24" s="319"/>
      <c r="I24" s="319" t="s">
        <v>412</v>
      </c>
      <c r="J24" s="320">
        <v>0</v>
      </c>
      <c r="K24" s="320">
        <v>0</v>
      </c>
      <c r="L24" s="321">
        <f>NETWORKDAYS(Project_Status6[[#This Row],[Last DATE actioned]],Project_Status6[[#This Row],[Current DATE]],Table39[Public Holidays 2024])</f>
        <v>0</v>
      </c>
    </row>
    <row r="25" spans="2:14" ht="150" x14ac:dyDescent="0.25">
      <c r="B25" s="49" t="s">
        <v>340</v>
      </c>
      <c r="C25" s="17" t="str">
        <f>'Current Projects'!L26</f>
        <v>AP506 - Erf 6820_Sovereign Foods</v>
      </c>
      <c r="D25" s="16" t="str">
        <f>'Current Projects'!C26</f>
        <v>Kelvin Steet</v>
      </c>
      <c r="E25" s="16" t="s">
        <v>225</v>
      </c>
      <c r="F25" s="39" t="s">
        <v>266</v>
      </c>
      <c r="G25" s="39" t="s">
        <v>502</v>
      </c>
      <c r="H25" s="39" t="s">
        <v>609</v>
      </c>
      <c r="I25" s="39" t="s">
        <v>610</v>
      </c>
      <c r="J25" s="32">
        <v>45798</v>
      </c>
      <c r="K25" s="32">
        <f ca="1">TODAY()</f>
        <v>45810</v>
      </c>
      <c r="L25" s="31">
        <f ca="1">NETWORKDAYS(Project_Status6[[#This Row],[Last DATE actioned]],Project_Status6[[#This Row],[Current DATE]],Table39[Public Holidays 2024])</f>
        <v>9</v>
      </c>
      <c r="N25" s="323" t="s">
        <v>228</v>
      </c>
    </row>
    <row r="26" spans="2:14" ht="45" x14ac:dyDescent="0.25">
      <c r="B26" s="49" t="s">
        <v>340</v>
      </c>
      <c r="C26" s="17" t="str">
        <f>'Current Projects'!L27</f>
        <v>AP507 - Erf 12082_Sovereign Foods</v>
      </c>
      <c r="D26" s="16" t="str">
        <f>'Current Projects'!C27</f>
        <v>Kruisrevier</v>
      </c>
      <c r="E26" s="16" t="s">
        <v>225</v>
      </c>
      <c r="F26" s="39" t="s">
        <v>503</v>
      </c>
      <c r="G26" s="39" t="s">
        <v>585</v>
      </c>
      <c r="H26" s="39" t="s">
        <v>612</v>
      </c>
      <c r="I26" s="39" t="s">
        <v>584</v>
      </c>
      <c r="J26" s="32">
        <v>45798</v>
      </c>
      <c r="K26" s="32">
        <f ca="1">TODAY()</f>
        <v>45810</v>
      </c>
      <c r="L26" s="31">
        <f ca="1">NETWORKDAYS(Project_Status6[[#This Row],[Last DATE actioned]],Project_Status6[[#This Row],[Current DATE]],Table39[Public Holidays 2024])</f>
        <v>9</v>
      </c>
      <c r="N26" s="323" t="s">
        <v>228</v>
      </c>
    </row>
    <row r="27" spans="2:14" ht="60" x14ac:dyDescent="0.25">
      <c r="B27" s="327" t="s">
        <v>39</v>
      </c>
      <c r="C27" s="318" t="str">
        <f>'Current Projects'!L28</f>
        <v>AP509 - Erf 406_House Ferreira</v>
      </c>
      <c r="D27" s="318" t="str">
        <f>'Current Projects'!C28</f>
        <v>Royalston</v>
      </c>
      <c r="E27" s="318" t="str">
        <f>'Current Projects'!G28</f>
        <v>Ethan</v>
      </c>
      <c r="F27" s="318" t="s">
        <v>184</v>
      </c>
      <c r="G27" s="318" t="s">
        <v>185</v>
      </c>
      <c r="H27" s="318" t="s">
        <v>186</v>
      </c>
      <c r="I27" s="318" t="s">
        <v>409</v>
      </c>
      <c r="J27" s="318">
        <v>0</v>
      </c>
      <c r="K27" s="318">
        <v>0</v>
      </c>
      <c r="L27" s="326">
        <f>NETWORKDAYS(Project_Status6[[#This Row],[Last DATE actioned]],Project_Status6[[#This Row],[Current DATE]],Table39[Public Holidays 2024])</f>
        <v>0</v>
      </c>
      <c r="N27" s="323"/>
    </row>
    <row r="28" spans="2:14" ht="30" x14ac:dyDescent="0.25">
      <c r="B28" s="317" t="s">
        <v>39</v>
      </c>
      <c r="C28" s="318" t="str">
        <f>'Current Projects'!L29</f>
        <v>AP510 - Ptn 7 of 444_House Brown</v>
      </c>
      <c r="D28" s="319" t="str">
        <f>'Current Projects'!C29</f>
        <v>Florence Nature Reserve</v>
      </c>
      <c r="E28" s="319" t="str">
        <f>'Current Projects'!G29</f>
        <v>Ethan</v>
      </c>
      <c r="F28" s="319" t="s">
        <v>190</v>
      </c>
      <c r="G28" s="319" t="s">
        <v>499</v>
      </c>
      <c r="H28" s="319" t="s">
        <v>499</v>
      </c>
      <c r="I28" s="319" t="s">
        <v>499</v>
      </c>
      <c r="J28" s="320">
        <v>0</v>
      </c>
      <c r="K28" s="320">
        <v>0</v>
      </c>
      <c r="L28" s="31">
        <f>NETWORKDAYS(Project_Status6[[#This Row],[Last DATE actioned]],Project_Status6[[#This Row],[Current DATE]],Table39[Public Holidays 2024])</f>
        <v>0</v>
      </c>
      <c r="N28" s="323"/>
    </row>
    <row r="29" spans="2:14" ht="45" x14ac:dyDescent="0.25">
      <c r="B29" s="317" t="s">
        <v>39</v>
      </c>
      <c r="C29" s="318" t="str">
        <f>'Current Projects'!L30</f>
        <v>AP511 - Erf 2063_House Lindeque</v>
      </c>
      <c r="D29" s="319" t="str">
        <f>'Current Projects'!C30</f>
        <v>Jeffreys Bay</v>
      </c>
      <c r="E29" s="319" t="str">
        <f>'Current Projects'!G30</f>
        <v>Joos</v>
      </c>
      <c r="F29" s="319" t="s">
        <v>298</v>
      </c>
      <c r="G29" s="319" t="s">
        <v>299</v>
      </c>
      <c r="H29" s="319" t="s">
        <v>329</v>
      </c>
      <c r="I29" s="319" t="s">
        <v>221</v>
      </c>
      <c r="J29" s="320">
        <v>0</v>
      </c>
      <c r="K29" s="320">
        <v>0</v>
      </c>
      <c r="L29" s="321">
        <f>NETWORKDAYS(Project_Status6[[#This Row],[Last DATE actioned]],Project_Status6[[#This Row],[Current DATE]],Table39[Public Holidays 2024])</f>
        <v>0</v>
      </c>
    </row>
    <row r="30" spans="2:14" ht="45" x14ac:dyDescent="0.25">
      <c r="B30" s="49" t="s">
        <v>340</v>
      </c>
      <c r="C30" s="17" t="str">
        <f>'Current Projects'!L31</f>
        <v>AP512  - Erf 277_House Le Roux</v>
      </c>
      <c r="D30" s="16" t="str">
        <f>'Current Projects'!C31</f>
        <v>Royalston</v>
      </c>
      <c r="E30" s="16" t="str">
        <f>'Current Projects'!G35</f>
        <v>Ethan</v>
      </c>
      <c r="F30" s="39" t="s">
        <v>267</v>
      </c>
      <c r="G30" s="39" t="s">
        <v>543</v>
      </c>
      <c r="H30" s="39" t="s">
        <v>547</v>
      </c>
      <c r="I30" s="39" t="s">
        <v>556</v>
      </c>
      <c r="J30" s="32">
        <v>45796</v>
      </c>
      <c r="K30" s="32">
        <f t="shared" ref="K30:K36" ca="1" si="2">TODAY()</f>
        <v>45810</v>
      </c>
      <c r="L30" s="31">
        <f ca="1">NETWORKDAYS(Project_Status6[[#This Row],[Last DATE actioned]],Project_Status6[[#This Row],[Current DATE]],Table39[Public Holidays 2024])</f>
        <v>11</v>
      </c>
      <c r="N30" s="323"/>
    </row>
    <row r="31" spans="2:14" ht="30" x14ac:dyDescent="0.25">
      <c r="B31" s="317" t="s">
        <v>39</v>
      </c>
      <c r="C31" s="318" t="str">
        <f>'Current Projects'!L32</f>
        <v>AP513 - Erf 1202_House Roberts</v>
      </c>
      <c r="D31" s="319" t="str">
        <f>'Current Projects'!C32</f>
        <v>Colchester</v>
      </c>
      <c r="E31" s="319" t="str">
        <f>'Current Projects'!G32</f>
        <v>Yendly</v>
      </c>
      <c r="F31" s="319" t="s">
        <v>287</v>
      </c>
      <c r="G31" s="319" t="s">
        <v>301</v>
      </c>
      <c r="H31" s="319" t="s">
        <v>288</v>
      </c>
      <c r="I31" s="319" t="s">
        <v>412</v>
      </c>
      <c r="J31" s="320">
        <v>0</v>
      </c>
      <c r="K31" s="320">
        <v>0</v>
      </c>
      <c r="L31" s="321">
        <f>NETWORKDAYS(Project_Status6[[#This Row],[Last DATE actioned]],Project_Status6[[#This Row],[Current DATE]],Table39[Public Holidays 2024])</f>
        <v>0</v>
      </c>
    </row>
    <row r="32" spans="2:14" ht="30" x14ac:dyDescent="0.25">
      <c r="B32" s="49" t="s">
        <v>342</v>
      </c>
      <c r="C32" s="17" t="str">
        <f>'Current Projects'!L33</f>
        <v>AP514 - Erf 958_7th Haven</v>
      </c>
      <c r="D32" s="16" t="str">
        <f>'Current Projects'!C33</f>
        <v>Jeffreys bay</v>
      </c>
      <c r="E32" s="16" t="str">
        <f>'Current Projects'!G30</f>
        <v>Joos</v>
      </c>
      <c r="F32" s="39" t="s">
        <v>322</v>
      </c>
      <c r="G32" s="39" t="s">
        <v>321</v>
      </c>
      <c r="H32" s="40" t="s">
        <v>521</v>
      </c>
      <c r="I32" s="39" t="s">
        <v>504</v>
      </c>
      <c r="J32" s="32">
        <v>45692</v>
      </c>
      <c r="K32" s="32">
        <f t="shared" ca="1" si="2"/>
        <v>45810</v>
      </c>
      <c r="L32" s="31">
        <f ca="1">NETWORKDAYS(Project_Status6[[#This Row],[Last DATE actioned]],Project_Status6[[#This Row],[Current DATE]],Table39[Public Holidays 2024])</f>
        <v>85</v>
      </c>
      <c r="N32" s="323"/>
    </row>
    <row r="33" spans="2:14" ht="409.5" x14ac:dyDescent="0.25">
      <c r="B33" s="49" t="s">
        <v>340</v>
      </c>
      <c r="C33" s="17" t="str">
        <f>'Current Projects'!L34</f>
        <v>AP515 - Erf 963_RITCO</v>
      </c>
      <c r="D33" s="16" t="str">
        <f>'Current Projects'!C34</f>
        <v>Newton Park</v>
      </c>
      <c r="E33" s="16" t="str">
        <f>'Current Projects'!G29</f>
        <v>Ethan</v>
      </c>
      <c r="F33" s="328" t="s">
        <v>544</v>
      </c>
      <c r="G33" s="39" t="s">
        <v>563</v>
      </c>
      <c r="H33" s="39" t="s">
        <v>564</v>
      </c>
      <c r="I33" s="39" t="s">
        <v>565</v>
      </c>
      <c r="J33" s="32">
        <v>45770</v>
      </c>
      <c r="K33" s="32">
        <f t="shared" ca="1" si="2"/>
        <v>45810</v>
      </c>
      <c r="L33" s="31">
        <f ca="1">NETWORKDAYS(Project_Status6[[#This Row],[Last DATE actioned]],Project_Status6[[#This Row],[Current DATE]],Table39[Public Holidays 2024])</f>
        <v>29</v>
      </c>
      <c r="N33" s="323"/>
    </row>
    <row r="34" spans="2:14" ht="30" x14ac:dyDescent="0.25">
      <c r="B34" s="49" t="s">
        <v>342</v>
      </c>
      <c r="C34" s="17" t="str">
        <f>'Current Projects'!L35</f>
        <v>DP4296_Ptn 1 of 658_Uni Fruity</v>
      </c>
      <c r="D34" s="16" t="str">
        <f>'Current Projects'!C35</f>
        <v>Kirkwood</v>
      </c>
      <c r="E34" s="16" t="str">
        <f>'Current Projects'!G35</f>
        <v>Ethan</v>
      </c>
      <c r="F34" s="39" t="s">
        <v>289</v>
      </c>
      <c r="G34" s="39" t="s">
        <v>290</v>
      </c>
      <c r="H34" s="39"/>
      <c r="I34" s="39" t="s">
        <v>123</v>
      </c>
      <c r="J34" s="32">
        <v>45497</v>
      </c>
      <c r="K34" s="32">
        <f t="shared" ca="1" si="2"/>
        <v>45810</v>
      </c>
      <c r="L34" s="31">
        <f ca="1">NETWORKDAYS(Project_Status6[[#This Row],[Last DATE actioned]],Project_Status6[[#This Row],[Current DATE]],Table39[Public Holidays 2024])</f>
        <v>219</v>
      </c>
    </row>
    <row r="35" spans="2:14" ht="30" x14ac:dyDescent="0.25">
      <c r="B35" s="317" t="s">
        <v>39</v>
      </c>
      <c r="C35" s="318" t="str">
        <f>'Current Projects'!L36</f>
        <v>AP434 - Erf 3935_JT Factory[Phase 1]</v>
      </c>
      <c r="D35" s="324" t="str">
        <f>'Current Projects'!C36</f>
        <v>Sea Vista, St Francis Bay</v>
      </c>
      <c r="E35" s="324" t="str">
        <f>'Current Projects'!G36</f>
        <v>Yendly</v>
      </c>
      <c r="F35" s="319" t="s">
        <v>216</v>
      </c>
      <c r="G35" s="319" t="s">
        <v>499</v>
      </c>
      <c r="H35" s="319" t="s">
        <v>499</v>
      </c>
      <c r="I35" s="319" t="s">
        <v>499</v>
      </c>
      <c r="J35" s="320">
        <v>0</v>
      </c>
      <c r="K35" s="320">
        <v>0</v>
      </c>
      <c r="L35" s="45">
        <f>NETWORKDAYS(Project_Status6[[#This Row],[Last DATE actioned]],Project_Status6[[#This Row],[Current DATE]],Table39[Public Holidays 2024])</f>
        <v>0</v>
      </c>
      <c r="N35" s="323"/>
    </row>
    <row r="36" spans="2:14" ht="90" x14ac:dyDescent="0.25">
      <c r="B36" s="49" t="s">
        <v>340</v>
      </c>
      <c r="C36" s="17" t="str">
        <f>'Current Projects'!L37</f>
        <v>AP516 - Erf 2088_TRICO</v>
      </c>
      <c r="D36" s="43" t="str">
        <f>'Current Projects'!C37</f>
        <v>Newton Park</v>
      </c>
      <c r="E36" s="43" t="str">
        <f>'Current Projects'!G37</f>
        <v>Yendly</v>
      </c>
      <c r="F36" s="39" t="s">
        <v>545</v>
      </c>
      <c r="G36" s="39" t="s">
        <v>522</v>
      </c>
      <c r="H36" s="39" t="s">
        <v>561</v>
      </c>
      <c r="I36" s="39" t="s">
        <v>562</v>
      </c>
      <c r="J36" s="44">
        <v>45692</v>
      </c>
      <c r="K36" s="32">
        <f t="shared" ca="1" si="2"/>
        <v>45810</v>
      </c>
      <c r="L36" s="47">
        <f ca="1">NETWORKDAYS(Project_Status6[[#This Row],[Last DATE actioned]],Project_Status6[[#This Row],[Current DATE]],Table39[Public Holidays 2024])</f>
        <v>85</v>
      </c>
      <c r="N36" s="323" t="s">
        <v>580</v>
      </c>
    </row>
    <row r="37" spans="2:14" x14ac:dyDescent="0.25">
      <c r="B37" s="49" t="s">
        <v>342</v>
      </c>
      <c r="C37" s="17" t="str">
        <f>'Current Projects'!L38</f>
        <v>AP517 - Erf 93_????</v>
      </c>
      <c r="D37" s="43" t="str">
        <f>'Current Projects'!C38</f>
        <v>Newton Park</v>
      </c>
      <c r="E37" s="43">
        <f>'Current Projects'!G38</f>
        <v>0</v>
      </c>
      <c r="F37" s="39"/>
      <c r="G37" s="39" t="s">
        <v>506</v>
      </c>
      <c r="H37" s="39"/>
      <c r="I37" s="39"/>
      <c r="J37" s="44">
        <v>45635</v>
      </c>
      <c r="K37" s="32">
        <f t="shared" ref="K37:K38" ca="1" si="3">TODAY()</f>
        <v>45810</v>
      </c>
      <c r="L37" s="47">
        <f ca="1">NETWORKDAYS(Project_Status6[[#This Row],[Last DATE actioned]],Project_Status6[[#This Row],[Current DATE]],Table39[Public Holidays 2024])</f>
        <v>123</v>
      </c>
      <c r="N37" s="323"/>
    </row>
    <row r="38" spans="2:14" ht="60" x14ac:dyDescent="0.25">
      <c r="B38" s="49" t="s">
        <v>342</v>
      </c>
      <c r="C38" s="17" t="str">
        <f>'Current Projects'!L39</f>
        <v>AP518 - Erf 2170_New Aprtments</v>
      </c>
      <c r="D38" s="43" t="str">
        <f>'Current Projects'!C39</f>
        <v>Newton Park</v>
      </c>
      <c r="E38" s="43" t="s">
        <v>225</v>
      </c>
      <c r="F38" s="39" t="s">
        <v>546</v>
      </c>
      <c r="G38" s="39" t="s">
        <v>505</v>
      </c>
      <c r="H38" s="39" t="s">
        <v>560</v>
      </c>
      <c r="I38" s="39" t="s">
        <v>581</v>
      </c>
      <c r="J38" s="44">
        <v>45797</v>
      </c>
      <c r="K38" s="32">
        <f t="shared" ca="1" si="3"/>
        <v>45810</v>
      </c>
      <c r="L38" s="47">
        <f ca="1">NETWORKDAYS(Project_Status6[[#This Row],[Last DATE actioned]],Project_Status6[[#This Row],[Current DATE]],Table39[Public Holidays 2024])</f>
        <v>10</v>
      </c>
      <c r="N38" s="323"/>
    </row>
    <row r="39" spans="2:14" ht="30" x14ac:dyDescent="0.25">
      <c r="B39" s="50" t="s">
        <v>342</v>
      </c>
      <c r="C39" s="17" t="str">
        <f>'Current Projects'!L40</f>
        <v>LD491 - Erf 564_Tsitsikamma Crystal</v>
      </c>
      <c r="D39" s="43" t="str">
        <f>'Current Projects'!C40</f>
        <v>Tsitisikamma</v>
      </c>
      <c r="E39" s="43">
        <f>'Current Projects'!G40</f>
        <v>0</v>
      </c>
      <c r="F39" s="39" t="s">
        <v>348</v>
      </c>
      <c r="G39" s="39" t="s">
        <v>349</v>
      </c>
      <c r="H39" s="39" t="s">
        <v>508</v>
      </c>
      <c r="I39" s="39" t="s">
        <v>509</v>
      </c>
      <c r="J39" s="44">
        <v>45635</v>
      </c>
      <c r="K39" s="48">
        <f t="shared" ref="K39:K45" ca="1" si="4">TODAY()</f>
        <v>45810</v>
      </c>
      <c r="L39" s="47">
        <f ca="1">NETWORKDAYS(Project_Status6[[#This Row],[Last DATE actioned]],Project_Status6[[#This Row],[Current DATE]],Table39[Public Holidays 2024])</f>
        <v>123</v>
      </c>
    </row>
    <row r="40" spans="2:14" ht="30" x14ac:dyDescent="0.25">
      <c r="B40" s="49" t="s">
        <v>342</v>
      </c>
      <c r="C40" s="55" t="str">
        <f>'Current Projects'!L41</f>
        <v>AP426 - Erf 405_House van Vollensteen</v>
      </c>
      <c r="D40" s="56" t="str">
        <f>'Current Projects'!C41</f>
        <v>Westering</v>
      </c>
      <c r="E40" s="56">
        <f>'Current Projects'!G41</f>
        <v>0</v>
      </c>
      <c r="F40" s="39" t="s">
        <v>348</v>
      </c>
      <c r="G40" s="39" t="s">
        <v>355</v>
      </c>
      <c r="H40" s="39" t="s">
        <v>507</v>
      </c>
      <c r="I40" s="39" t="s">
        <v>517</v>
      </c>
      <c r="J40" s="32">
        <v>45638</v>
      </c>
      <c r="K40" s="48">
        <f t="shared" ca="1" si="4"/>
        <v>45810</v>
      </c>
      <c r="L40" s="47">
        <f ca="1">NETWORKDAYS(Project_Status6[[#This Row],[Last DATE actioned]],Project_Status6[[#This Row],[Current DATE]],Table39[Public Holidays 2024])</f>
        <v>120</v>
      </c>
      <c r="N40" s="323" t="s">
        <v>582</v>
      </c>
    </row>
    <row r="41" spans="2:14" ht="30" x14ac:dyDescent="0.25">
      <c r="B41" s="330" t="s">
        <v>342</v>
      </c>
      <c r="C41" s="331" t="s">
        <v>557</v>
      </c>
      <c r="D41" s="332" t="str">
        <f>'Current Projects'!C42</f>
        <v>Royalston</v>
      </c>
      <c r="E41" s="332" t="s">
        <v>226</v>
      </c>
      <c r="F41" s="39" t="s">
        <v>559</v>
      </c>
      <c r="G41" s="39" t="s">
        <v>590</v>
      </c>
      <c r="H41" s="39" t="s">
        <v>592</v>
      </c>
      <c r="I41" s="39" t="s">
        <v>593</v>
      </c>
      <c r="J41" s="333">
        <v>45803</v>
      </c>
      <c r="K41" s="48">
        <f t="shared" ca="1" si="4"/>
        <v>45810</v>
      </c>
      <c r="L41" s="47">
        <f ca="1">NETWORKDAYS(Project_Status6[[#This Row],[Last DATE actioned]],Project_Status6[[#This Row],[Current DATE]],Table39[Public Holidays 2024])</f>
        <v>6</v>
      </c>
    </row>
    <row r="42" spans="2:14" ht="30" x14ac:dyDescent="0.25">
      <c r="B42" s="330" t="s">
        <v>342</v>
      </c>
      <c r="C42" s="331" t="s">
        <v>558</v>
      </c>
      <c r="D42" s="332" t="s">
        <v>9</v>
      </c>
      <c r="E42" s="332" t="s">
        <v>226</v>
      </c>
      <c r="F42" s="39" t="s">
        <v>559</v>
      </c>
      <c r="G42" s="39" t="s">
        <v>590</v>
      </c>
      <c r="H42" s="39" t="s">
        <v>594</v>
      </c>
      <c r="I42" s="39" t="s">
        <v>591</v>
      </c>
      <c r="J42" s="333">
        <v>45800</v>
      </c>
      <c r="K42" s="48">
        <f t="shared" ca="1" si="4"/>
        <v>45810</v>
      </c>
      <c r="L42" s="47">
        <f ca="1">NETWORKDAYS(Project_Status6[[#This Row],[Last DATE actioned]],Project_Status6[[#This Row],[Current DATE]],Table39[Public Holidays 2024])</f>
        <v>7</v>
      </c>
    </row>
    <row r="43" spans="2:14" ht="90" x14ac:dyDescent="0.25">
      <c r="B43" s="330" t="s">
        <v>342</v>
      </c>
      <c r="C43" s="331" t="s">
        <v>567</v>
      </c>
      <c r="D43" s="332" t="s">
        <v>61</v>
      </c>
      <c r="E43" s="332" t="s">
        <v>226</v>
      </c>
      <c r="F43" s="39" t="s">
        <v>568</v>
      </c>
      <c r="G43" s="39" t="s">
        <v>597</v>
      </c>
      <c r="H43" s="39" t="s">
        <v>569</v>
      </c>
      <c r="I43" s="39" t="s">
        <v>596</v>
      </c>
      <c r="J43" s="333">
        <v>45805</v>
      </c>
      <c r="K43" s="48">
        <f t="shared" ca="1" si="4"/>
        <v>45810</v>
      </c>
      <c r="L43" s="47">
        <f ca="1">NETWORKDAYS(Project_Status6[[#This Row],[Last DATE actioned]],Project_Status6[[#This Row],[Current DATE]],Table39[Public Holidays 2024])</f>
        <v>4</v>
      </c>
    </row>
    <row r="44" spans="2:14" ht="32.25" customHeight="1" x14ac:dyDescent="0.25">
      <c r="B44" s="330" t="s">
        <v>342</v>
      </c>
      <c r="C44" s="331" t="s">
        <v>586</v>
      </c>
      <c r="D44" s="332" t="str">
        <f>'Current Projects'!C42</f>
        <v>Royalston</v>
      </c>
      <c r="E44" s="332" t="s">
        <v>226</v>
      </c>
      <c r="F44" s="39" t="s">
        <v>587</v>
      </c>
      <c r="G44" s="39" t="s">
        <v>588</v>
      </c>
      <c r="H44" s="39" t="s">
        <v>589</v>
      </c>
      <c r="I44" s="39" t="s">
        <v>570</v>
      </c>
      <c r="J44" s="333">
        <v>45800</v>
      </c>
      <c r="K44" s="334">
        <f t="shared" ca="1" si="4"/>
        <v>45810</v>
      </c>
      <c r="L44" s="47">
        <f ca="1">NETWORKDAYS(Project_Status6[[#This Row],[Last DATE actioned]],Project_Status6[[#This Row],[Current DATE]],Table39[Public Holidays 2024])</f>
        <v>7</v>
      </c>
    </row>
    <row r="45" spans="2:14" ht="30" x14ac:dyDescent="0.25">
      <c r="B45" s="330" t="s">
        <v>342</v>
      </c>
      <c r="C45" s="331" t="s">
        <v>611</v>
      </c>
      <c r="D45" s="332" t="s">
        <v>598</v>
      </c>
      <c r="E45" s="332" t="s">
        <v>226</v>
      </c>
      <c r="F45" s="39" t="s">
        <v>599</v>
      </c>
      <c r="G45" s="39" t="s">
        <v>600</v>
      </c>
      <c r="H45" s="39" t="s">
        <v>600</v>
      </c>
      <c r="I45" s="39" t="s">
        <v>601</v>
      </c>
      <c r="J45" s="333">
        <v>45805</v>
      </c>
      <c r="K45" s="334">
        <f t="shared" ca="1" si="4"/>
        <v>45810</v>
      </c>
      <c r="L45" s="47">
        <f ca="1">NETWORKDAYS(Project_Status6[[#This Row],[Last DATE actioned]],Project_Status6[[#This Row],[Current DATE]],Table39[Public Holidays 2024])</f>
        <v>4</v>
      </c>
    </row>
    <row r="46" spans="2:14" x14ac:dyDescent="0.25">
      <c r="B46" s="51"/>
      <c r="C46" s="53"/>
    </row>
    <row r="47" spans="2:14" x14ac:dyDescent="0.25">
      <c r="B47" s="52"/>
      <c r="C47" s="53"/>
    </row>
    <row r="48" spans="2:14" x14ac:dyDescent="0.25">
      <c r="C48" s="53"/>
    </row>
    <row r="52" spans="2:3" x14ac:dyDescent="0.25">
      <c r="B52" s="52" t="s">
        <v>340</v>
      </c>
      <c r="C52" s="53">
        <f>COUNTIF(Project_Status6[Priority],"High")</f>
        <v>11</v>
      </c>
    </row>
    <row r="53" spans="2:3" x14ac:dyDescent="0.25">
      <c r="B53" s="51" t="s">
        <v>341</v>
      </c>
      <c r="C53" s="53">
        <f>COUNTIF(Project_Status6[Priority],"Medium")</f>
        <v>1</v>
      </c>
    </row>
    <row r="54" spans="2:3" x14ac:dyDescent="0.25">
      <c r="B54" s="52" t="s">
        <v>342</v>
      </c>
      <c r="C54" s="53">
        <f>COUNTIF(Project_Status6[Priority],"Low")</f>
        <v>17</v>
      </c>
    </row>
    <row r="55" spans="2:3" x14ac:dyDescent="0.25">
      <c r="C55" s="53">
        <f>SUM(C52:C54)</f>
        <v>29</v>
      </c>
    </row>
  </sheetData>
  <mergeCells count="1">
    <mergeCell ref="B2:L2"/>
  </mergeCells>
  <conditionalFormatting sqref="L5:L42 L44">
    <cfRule type="colorScale" priority="52">
      <colorScale>
        <cfvo type="num" val="0"/>
        <cfvo type="num" val="5"/>
        <cfvo type="num" val="10"/>
        <color theme="9"/>
        <color rgb="FFFFEB84"/>
        <color rgb="FFFF0000"/>
      </colorScale>
    </cfRule>
  </conditionalFormatting>
  <conditionalFormatting sqref="B5:B26 B28:B40 B44">
    <cfRule type="containsText" dxfId="120" priority="49" operator="containsText" text="High">
      <formula>NOT(ISERROR(SEARCH("High",B5)))</formula>
    </cfRule>
    <cfRule type="containsText" dxfId="119" priority="50" operator="containsText" text="Medium">
      <formula>NOT(ISERROR(SEARCH("Medium",B5)))</formula>
    </cfRule>
    <cfRule type="containsText" dxfId="118" priority="51" operator="containsText" text="Low">
      <formula>NOT(ISERROR(SEARCH("Low",B5)))</formula>
    </cfRule>
  </conditionalFormatting>
  <conditionalFormatting sqref="B46">
    <cfRule type="containsText" dxfId="117" priority="43" operator="containsText" text="High">
      <formula>NOT(ISERROR(SEARCH("High",B46)))</formula>
    </cfRule>
    <cfRule type="containsText" dxfId="116" priority="44" operator="containsText" text="Medium">
      <formula>NOT(ISERROR(SEARCH("Medium",B46)))</formula>
    </cfRule>
    <cfRule type="containsText" dxfId="115" priority="45" operator="containsText" text="Low">
      <formula>NOT(ISERROR(SEARCH("Low",B46)))</formula>
    </cfRule>
  </conditionalFormatting>
  <conditionalFormatting sqref="B47">
    <cfRule type="containsText" dxfId="114" priority="40" operator="containsText" text="High">
      <formula>NOT(ISERROR(SEARCH("High",B47)))</formula>
    </cfRule>
    <cfRule type="containsText" dxfId="113" priority="41" operator="containsText" text="Medium">
      <formula>NOT(ISERROR(SEARCH("Medium",B47)))</formula>
    </cfRule>
    <cfRule type="containsText" dxfId="112" priority="42" operator="containsText" text="Low">
      <formula>NOT(ISERROR(SEARCH("Low",B47)))</formula>
    </cfRule>
  </conditionalFormatting>
  <conditionalFormatting sqref="L41">
    <cfRule type="colorScale" priority="38">
      <colorScale>
        <cfvo type="num" val="0"/>
        <cfvo type="num" val="5"/>
        <cfvo type="num" val="10"/>
        <color theme="9"/>
        <color rgb="FFFFEB84"/>
        <color rgb="FFFF0000"/>
      </colorScale>
    </cfRule>
  </conditionalFormatting>
  <conditionalFormatting sqref="B41">
    <cfRule type="containsText" dxfId="111" priority="35" operator="containsText" text="High">
      <formula>NOT(ISERROR(SEARCH("High",B41)))</formula>
    </cfRule>
    <cfRule type="containsText" dxfId="110" priority="36" operator="containsText" text="Medium">
      <formula>NOT(ISERROR(SEARCH("Medium",B41)))</formula>
    </cfRule>
    <cfRule type="containsText" dxfId="109" priority="37" operator="containsText" text="Low">
      <formula>NOT(ISERROR(SEARCH("Low",B41)))</formula>
    </cfRule>
  </conditionalFormatting>
  <conditionalFormatting sqref="L42">
    <cfRule type="colorScale" priority="34">
      <colorScale>
        <cfvo type="num" val="0"/>
        <cfvo type="num" val="5"/>
        <cfvo type="num" val="10"/>
        <color theme="9"/>
        <color rgb="FFFFEB84"/>
        <color rgb="FFFF0000"/>
      </colorScale>
    </cfRule>
  </conditionalFormatting>
  <conditionalFormatting sqref="L42">
    <cfRule type="colorScale" priority="33">
      <colorScale>
        <cfvo type="num" val="0"/>
        <cfvo type="num" val="5"/>
        <cfvo type="num" val="10"/>
        <color theme="9"/>
        <color rgb="FFFFEB84"/>
        <color rgb="FFFF0000"/>
      </colorScale>
    </cfRule>
  </conditionalFormatting>
  <conditionalFormatting sqref="B42">
    <cfRule type="containsText" dxfId="108" priority="30" operator="containsText" text="High">
      <formula>NOT(ISERROR(SEARCH("High",B42)))</formula>
    </cfRule>
    <cfRule type="containsText" dxfId="107" priority="31" operator="containsText" text="Medium">
      <formula>NOT(ISERROR(SEARCH("Medium",B42)))</formula>
    </cfRule>
    <cfRule type="containsText" dxfId="106" priority="32" operator="containsText" text="Low">
      <formula>NOT(ISERROR(SEARCH("Low",B42)))</formula>
    </cfRule>
  </conditionalFormatting>
  <conditionalFormatting sqref="L43">
    <cfRule type="colorScale" priority="23">
      <colorScale>
        <cfvo type="num" val="0"/>
        <cfvo type="num" val="5"/>
        <cfvo type="num" val="10"/>
        <color theme="9"/>
        <color rgb="FFFFEB84"/>
        <color rgb="FFFF0000"/>
      </colorScale>
    </cfRule>
  </conditionalFormatting>
  <conditionalFormatting sqref="L43">
    <cfRule type="colorScale" priority="22">
      <colorScale>
        <cfvo type="num" val="0"/>
        <cfvo type="num" val="5"/>
        <cfvo type="num" val="10"/>
        <color theme="9"/>
        <color rgb="FFFFEB84"/>
        <color rgb="FFFF0000"/>
      </colorScale>
    </cfRule>
  </conditionalFormatting>
  <conditionalFormatting sqref="L43">
    <cfRule type="colorScale" priority="21">
      <colorScale>
        <cfvo type="num" val="0"/>
        <cfvo type="num" val="5"/>
        <cfvo type="num" val="10"/>
        <color theme="9"/>
        <color rgb="FFFFEB84"/>
        <color rgb="FFFF0000"/>
      </colorScale>
    </cfRule>
  </conditionalFormatting>
  <conditionalFormatting sqref="B43">
    <cfRule type="containsText" dxfId="105" priority="18" operator="containsText" text="High">
      <formula>NOT(ISERROR(SEARCH("High",B43)))</formula>
    </cfRule>
    <cfRule type="containsText" dxfId="104" priority="19" operator="containsText" text="Medium">
      <formula>NOT(ISERROR(SEARCH("Medium",B43)))</formula>
    </cfRule>
    <cfRule type="containsText" dxfId="103" priority="20" operator="containsText" text="Low">
      <formula>NOT(ISERROR(SEARCH("Low",B43)))</formula>
    </cfRule>
  </conditionalFormatting>
  <conditionalFormatting sqref="B52">
    <cfRule type="containsText" dxfId="102" priority="15" operator="containsText" text="High">
      <formula>NOT(ISERROR(SEARCH("High",B52)))</formula>
    </cfRule>
    <cfRule type="containsText" dxfId="101" priority="16" operator="containsText" text="Medium">
      <formula>NOT(ISERROR(SEARCH("Medium",B52)))</formula>
    </cfRule>
    <cfRule type="containsText" dxfId="100" priority="17" operator="containsText" text="Low">
      <formula>NOT(ISERROR(SEARCH("Low",B52)))</formula>
    </cfRule>
  </conditionalFormatting>
  <conditionalFormatting sqref="B53">
    <cfRule type="containsText" dxfId="99" priority="12" operator="containsText" text="High">
      <formula>NOT(ISERROR(SEARCH("High",B53)))</formula>
    </cfRule>
    <cfRule type="containsText" dxfId="98" priority="13" operator="containsText" text="Medium">
      <formula>NOT(ISERROR(SEARCH("Medium",B53)))</formula>
    </cfRule>
    <cfRule type="containsText" dxfId="97" priority="14" operator="containsText" text="Low">
      <formula>NOT(ISERROR(SEARCH("Low",B53)))</formula>
    </cfRule>
  </conditionalFormatting>
  <conditionalFormatting sqref="B54">
    <cfRule type="containsText" dxfId="96" priority="9" operator="containsText" text="High">
      <formula>NOT(ISERROR(SEARCH("High",B54)))</formula>
    </cfRule>
    <cfRule type="containsText" dxfId="95" priority="10" operator="containsText" text="Medium">
      <formula>NOT(ISERROR(SEARCH("Medium",B54)))</formula>
    </cfRule>
    <cfRule type="containsText" dxfId="94" priority="11" operator="containsText" text="Low">
      <formula>NOT(ISERROR(SEARCH("Low",B54)))</formula>
    </cfRule>
  </conditionalFormatting>
  <conditionalFormatting sqref="L45">
    <cfRule type="colorScale" priority="4">
      <colorScale>
        <cfvo type="num" val="0"/>
        <cfvo type="num" val="5"/>
        <cfvo type="num" val="10"/>
        <color theme="9"/>
        <color rgb="FFFFEB84"/>
        <color rgb="FFFF0000"/>
      </colorScale>
    </cfRule>
  </conditionalFormatting>
  <conditionalFormatting sqref="B45">
    <cfRule type="containsText" dxfId="93" priority="1" operator="containsText" text="High">
      <formula>NOT(ISERROR(SEARCH("High",B45)))</formula>
    </cfRule>
    <cfRule type="containsText" dxfId="92" priority="2" operator="containsText" text="Medium">
      <formula>NOT(ISERROR(SEARCH("Medium",B45)))</formula>
    </cfRule>
    <cfRule type="containsText" dxfId="91" priority="3" operator="containsText" text="Low">
      <formula>NOT(ISERROR(SEARCH("Low",B45)))</formula>
    </cfRule>
  </conditionalFormatting>
  <pageMargins left="0.70866141732283472" right="0.70866141732283472" top="0.74803149606299213" bottom="0.74803149606299213" header="0.31496062992125984" footer="0.31496062992125984"/>
  <pageSetup paperSize="9" scale="28" fitToHeight="0" orientation="landscape"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Sheet2!$J$3:$J$5</xm:f>
          </x14:formula1>
          <xm:sqref>B52:B54 B46:B47</xm:sqref>
        </x14:dataValidation>
        <x14:dataValidation type="list" allowBlank="1" showInputMessage="1" showErrorMessage="1">
          <x14:formula1>
            <xm:f>Sheet2!$J$3:$J$6</xm:f>
          </x14:formula1>
          <xm:sqref>B5:B45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3"/>
  <sheetViews>
    <sheetView zoomScaleNormal="100" workbookViewId="0">
      <selection activeCell="B13" sqref="B13"/>
    </sheetView>
  </sheetViews>
  <sheetFormatPr defaultRowHeight="15" x14ac:dyDescent="0.25"/>
  <cols>
    <col min="2" max="2" width="16.42578125" bestFit="1" customWidth="1"/>
    <col min="3" max="3" width="25.7109375" customWidth="1"/>
    <col min="4" max="5" width="15.7109375" customWidth="1"/>
    <col min="6" max="11" width="25.7109375" customWidth="1"/>
    <col min="12" max="12" width="15.140625" bestFit="1" customWidth="1"/>
  </cols>
  <sheetData>
    <row r="2" spans="2:12" ht="15.75" x14ac:dyDescent="0.25">
      <c r="B2" s="335" t="s">
        <v>350</v>
      </c>
      <c r="C2" s="335"/>
      <c r="D2" s="335"/>
      <c r="E2" s="335"/>
      <c r="F2" s="335"/>
      <c r="G2" s="335"/>
      <c r="H2" s="335"/>
      <c r="I2" s="335"/>
      <c r="J2" s="335"/>
      <c r="K2" s="335"/>
      <c r="L2" s="335"/>
    </row>
    <row r="4" spans="2:12" x14ac:dyDescent="0.25">
      <c r="B4" s="37" t="s">
        <v>339</v>
      </c>
      <c r="C4" s="2" t="s">
        <v>302</v>
      </c>
      <c r="D4" s="38" t="s">
        <v>36</v>
      </c>
      <c r="E4" s="38" t="s">
        <v>313</v>
      </c>
      <c r="F4" s="4" t="s">
        <v>314</v>
      </c>
      <c r="G4" s="4" t="s">
        <v>119</v>
      </c>
      <c r="H4" s="4" t="s">
        <v>11</v>
      </c>
      <c r="I4" s="4" t="s">
        <v>182</v>
      </c>
      <c r="J4" s="4" t="s">
        <v>274</v>
      </c>
      <c r="K4" s="4" t="s">
        <v>275</v>
      </c>
      <c r="L4" s="4" t="s">
        <v>276</v>
      </c>
    </row>
    <row r="5" spans="2:12" ht="30" x14ac:dyDescent="0.25">
      <c r="B5" s="49"/>
      <c r="C5" s="17" t="str">
        <f>'Current Projects'!L18</f>
        <v>AP488 - 5565_House Norris</v>
      </c>
      <c r="D5" s="16" t="str">
        <f>'Current Projects'!C18</f>
        <v>St Georges</v>
      </c>
      <c r="E5" s="16" t="str">
        <f>'Current Projects'!G18</f>
        <v>Ethan</v>
      </c>
      <c r="F5" s="39" t="s">
        <v>220</v>
      </c>
      <c r="G5" s="39" t="s">
        <v>221</v>
      </c>
      <c r="H5" s="39" t="s">
        <v>222</v>
      </c>
      <c r="I5" s="39" t="s">
        <v>318</v>
      </c>
      <c r="J5" s="32">
        <v>45611</v>
      </c>
      <c r="K5" s="32">
        <v>45641</v>
      </c>
      <c r="L5" s="31">
        <f>NETWORKDAYS(Project_Status68[[#This Row],[Last DATE actioned]],Project_Status68[[#This Row],[Current DATE]],Table39[Public Holidays 2024])</f>
        <v>21</v>
      </c>
    </row>
    <row r="6" spans="2:12" ht="60" x14ac:dyDescent="0.25">
      <c r="B6" s="49"/>
      <c r="C6" s="17" t="str">
        <f>'Current Projects'!L19</f>
        <v>AP500 - Erf 7A_Lifestage</v>
      </c>
      <c r="D6" s="16" t="str">
        <f>'Current Projects'!C19</f>
        <v>Royalston</v>
      </c>
      <c r="E6" s="16" t="str">
        <f>'Current Projects'!G19</f>
        <v>Yendly</v>
      </c>
      <c r="F6" s="39" t="s">
        <v>187</v>
      </c>
      <c r="G6" s="39" t="s">
        <v>188</v>
      </c>
      <c r="H6" s="39" t="s">
        <v>189</v>
      </c>
      <c r="I6" s="39" t="s">
        <v>318</v>
      </c>
      <c r="J6" s="32">
        <v>0</v>
      </c>
      <c r="K6" s="32">
        <v>0</v>
      </c>
      <c r="L6" s="31">
        <f>NETWORKDAYS(Project_Status68[[#This Row],[Last DATE actioned]],Project_Status68[[#This Row],[Current DATE]],Table39[Public Holidays 2024])</f>
        <v>0</v>
      </c>
    </row>
    <row r="7" spans="2:12" ht="60" x14ac:dyDescent="0.25">
      <c r="B7" s="49"/>
      <c r="C7" s="17" t="str">
        <f>'Current Projects'!L20</f>
        <v>AP500 - Erf 7B_Lifestage</v>
      </c>
      <c r="D7" s="16" t="str">
        <f>'Current Projects'!C20</f>
        <v>Royalston</v>
      </c>
      <c r="E7" s="16" t="str">
        <f>'Current Projects'!G20</f>
        <v>Yendly</v>
      </c>
      <c r="F7" s="39" t="s">
        <v>187</v>
      </c>
      <c r="G7" s="39" t="s">
        <v>315</v>
      </c>
      <c r="H7" s="39" t="s">
        <v>189</v>
      </c>
      <c r="I7" s="39" t="s">
        <v>318</v>
      </c>
      <c r="J7" s="32">
        <v>0</v>
      </c>
      <c r="K7" s="32">
        <v>0</v>
      </c>
      <c r="L7" s="31">
        <f>NETWORKDAYS(Project_Status68[[#This Row],[Last DATE actioned]],Project_Status68[[#This Row],[Current DATE]],Table39[Public Holidays 2024])</f>
        <v>0</v>
      </c>
    </row>
    <row r="8" spans="2:12" ht="27" x14ac:dyDescent="0.25">
      <c r="B8" s="62">
        <f>'Current Projects'!K9</f>
        <v>0</v>
      </c>
      <c r="C8" s="55">
        <f>'Current Projects'!B9</f>
        <v>263</v>
      </c>
      <c r="D8" s="56" t="str">
        <f>'Current Projects'!F9</f>
        <v>Residential</v>
      </c>
      <c r="E8" s="56" t="s">
        <v>269</v>
      </c>
      <c r="F8" s="39" t="s">
        <v>270</v>
      </c>
      <c r="G8" s="39"/>
      <c r="H8" s="39" t="s">
        <v>412</v>
      </c>
      <c r="I8" s="32">
        <v>0</v>
      </c>
      <c r="J8" s="32">
        <v>0</v>
      </c>
      <c r="K8" s="32">
        <v>0</v>
      </c>
      <c r="L8" s="31">
        <v>0</v>
      </c>
    </row>
    <row r="9" spans="2:12" ht="30" x14ac:dyDescent="0.25">
      <c r="B9" s="62">
        <f>'Current Projects'!K10</f>
        <v>0</v>
      </c>
      <c r="C9" s="55">
        <f>'Current Projects'!B10</f>
        <v>425</v>
      </c>
      <c r="D9" s="56" t="str">
        <f>'Current Projects'!F10</f>
        <v>Residential</v>
      </c>
      <c r="E9" s="56" t="s">
        <v>287</v>
      </c>
      <c r="F9" s="39" t="s">
        <v>301</v>
      </c>
      <c r="G9" s="39" t="s">
        <v>288</v>
      </c>
      <c r="H9" s="39" t="s">
        <v>412</v>
      </c>
      <c r="I9" s="32">
        <v>0</v>
      </c>
      <c r="J9" s="32">
        <v>0</v>
      </c>
      <c r="K9" s="32">
        <v>0</v>
      </c>
      <c r="L9" s="31">
        <v>0</v>
      </c>
    </row>
    <row r="10" spans="2:12" ht="30" x14ac:dyDescent="0.25">
      <c r="B10" s="49" t="s">
        <v>341</v>
      </c>
      <c r="C10" s="55" t="str">
        <f>'Current Projects'!L8</f>
        <v>AP404 - Erf1784_House Maritz</v>
      </c>
      <c r="D10" s="56" t="str">
        <f>'Current Projects'!C8</f>
        <v>Jeffreys Bay</v>
      </c>
      <c r="E10" s="56" t="str">
        <f>'Current Projects'!G8</f>
        <v>Shannon</v>
      </c>
      <c r="F10" s="39" t="s">
        <v>328</v>
      </c>
      <c r="G10" s="39" t="s">
        <v>296</v>
      </c>
      <c r="H10" s="39" t="s">
        <v>297</v>
      </c>
      <c r="I10" s="39" t="s">
        <v>295</v>
      </c>
      <c r="J10" s="32">
        <v>0</v>
      </c>
      <c r="K10" s="32">
        <v>0</v>
      </c>
      <c r="L10" s="45">
        <v>0</v>
      </c>
    </row>
    <row r="11" spans="2:12" ht="60" x14ac:dyDescent="0.25">
      <c r="B11" s="49" t="s">
        <v>341</v>
      </c>
      <c r="C11" s="55" t="str">
        <f>'Current Projects'!L12</f>
        <v>AP456 - Erf 19_House Williams</v>
      </c>
      <c r="D11" s="56" t="str">
        <f>'Current Projects'!C12</f>
        <v>Cotswold</v>
      </c>
      <c r="E11" s="56" t="str">
        <f>'Current Projects'!G12</f>
        <v>Shannon</v>
      </c>
      <c r="F11" s="39" t="s">
        <v>298</v>
      </c>
      <c r="G11" s="39" t="s">
        <v>299</v>
      </c>
      <c r="H11" s="39" t="s">
        <v>329</v>
      </c>
      <c r="I11" s="39" t="s">
        <v>221</v>
      </c>
      <c r="J11" s="32">
        <v>0</v>
      </c>
      <c r="K11" s="32">
        <v>0</v>
      </c>
      <c r="L11" s="45">
        <v>0</v>
      </c>
    </row>
    <row r="12" spans="2:12" ht="60" x14ac:dyDescent="0.25">
      <c r="B12" s="49" t="s">
        <v>341</v>
      </c>
      <c r="C12" s="55" t="str">
        <f>'Current Projects'!L10</f>
        <v>AP452 -Erf 425_House Henderson</v>
      </c>
      <c r="D12" s="56" t="str">
        <f>'Current Projects'!C10</f>
        <v>Theescombe</v>
      </c>
      <c r="E12" s="56" t="str">
        <f>'Current Projects'!G10</f>
        <v>Ethan</v>
      </c>
      <c r="F12" s="39" t="s">
        <v>286</v>
      </c>
      <c r="G12" s="39" t="s">
        <v>499</v>
      </c>
      <c r="H12" s="39" t="s">
        <v>499</v>
      </c>
      <c r="I12" s="39" t="s">
        <v>499</v>
      </c>
      <c r="J12" s="32">
        <v>0</v>
      </c>
      <c r="K12" s="48">
        <v>0</v>
      </c>
      <c r="L12" s="45">
        <f>NETWORKDAYS(Project_Status6[[#This Row],[Last DATE actioned]],Project_Status6[[#This Row],[Current DATE]],Table39[Public Holidays 2024])</f>
        <v>0</v>
      </c>
    </row>
    <row r="13" spans="2:12" ht="27" x14ac:dyDescent="0.25">
      <c r="B13" s="49" t="s">
        <v>340</v>
      </c>
      <c r="C13" s="55" t="str">
        <f>'Current Projects'!L11</f>
        <v>AP454 - Erf 2473_House Smith</v>
      </c>
      <c r="D13" s="56" t="str">
        <f>'Current Projects'!C11</f>
        <v>Jeffreys Bay</v>
      </c>
      <c r="E13" s="56" t="str">
        <f>'Current Projects'!G11</f>
        <v>Joos</v>
      </c>
      <c r="F13" s="39" t="s">
        <v>267</v>
      </c>
      <c r="G13" s="39" t="s">
        <v>499</v>
      </c>
      <c r="H13" s="39" t="s">
        <v>499</v>
      </c>
      <c r="I13" s="39" t="s">
        <v>499</v>
      </c>
      <c r="J13" s="32">
        <v>0</v>
      </c>
      <c r="K13" s="48">
        <v>0</v>
      </c>
      <c r="L13" s="45">
        <f>NETWORKDAYS(Project_Status6[[#This Row],[Last DATE actioned]],Project_Status6[[#This Row],[Current DATE]],Table39[Public Holidays 2024])</f>
        <v>0</v>
      </c>
    </row>
  </sheetData>
  <mergeCells count="1">
    <mergeCell ref="B2:L2"/>
  </mergeCells>
  <conditionalFormatting sqref="L5:L13">
    <cfRule type="colorScale" priority="22">
      <colorScale>
        <cfvo type="num" val="0"/>
        <cfvo type="num" val="5"/>
        <cfvo type="num" val="10"/>
        <color theme="9"/>
        <color rgb="FFFFEB84"/>
        <color rgb="FFFF0000"/>
      </colorScale>
    </cfRule>
  </conditionalFormatting>
  <conditionalFormatting sqref="B5:B13">
    <cfRule type="containsText" dxfId="77" priority="19" operator="containsText" text="High">
      <formula>NOT(ISERROR(SEARCH("High",B5)))</formula>
    </cfRule>
    <cfRule type="containsText" dxfId="76" priority="20" operator="containsText" text="Medium">
      <formula>NOT(ISERROR(SEARCH("Medium",B5)))</formula>
    </cfRule>
    <cfRule type="containsText" dxfId="75" priority="21" operator="containsText" text="Low">
      <formula>NOT(ISERROR(SEARCH("Low",B5)))</formula>
    </cfRule>
  </conditionalFormatting>
  <conditionalFormatting sqref="L10">
    <cfRule type="colorScale" priority="16">
      <colorScale>
        <cfvo type="num" val="0"/>
        <cfvo type="num" val="5"/>
        <cfvo type="num" val="10"/>
        <color theme="9"/>
        <color rgb="FFFFEB84"/>
        <color rgb="FFFF0000"/>
      </colorScale>
    </cfRule>
  </conditionalFormatting>
  <conditionalFormatting sqref="B10">
    <cfRule type="containsText" dxfId="74" priority="13" operator="containsText" text="High">
      <formula>NOT(ISERROR(SEARCH("High",B10)))</formula>
    </cfRule>
    <cfRule type="containsText" dxfId="73" priority="14" operator="containsText" text="Medium">
      <formula>NOT(ISERROR(SEARCH("Medium",B10)))</formula>
    </cfRule>
    <cfRule type="containsText" dxfId="72" priority="15" operator="containsText" text="Low">
      <formula>NOT(ISERROR(SEARCH("Low",B10)))</formula>
    </cfRule>
  </conditionalFormatting>
  <conditionalFormatting sqref="L11">
    <cfRule type="colorScale" priority="12">
      <colorScale>
        <cfvo type="num" val="0"/>
        <cfvo type="num" val="5"/>
        <cfvo type="num" val="10"/>
        <color theme="9"/>
        <color rgb="FFFFEB84"/>
        <color rgb="FFFF0000"/>
      </colorScale>
    </cfRule>
  </conditionalFormatting>
  <conditionalFormatting sqref="B11">
    <cfRule type="containsText" dxfId="71" priority="9" operator="containsText" text="High">
      <formula>NOT(ISERROR(SEARCH("High",B11)))</formula>
    </cfRule>
    <cfRule type="containsText" dxfId="70" priority="10" operator="containsText" text="Medium">
      <formula>NOT(ISERROR(SEARCH("Medium",B11)))</formula>
    </cfRule>
    <cfRule type="containsText" dxfId="69" priority="11" operator="containsText" text="Low">
      <formula>NOT(ISERROR(SEARCH("Low",B11)))</formula>
    </cfRule>
  </conditionalFormatting>
  <conditionalFormatting sqref="L12">
    <cfRule type="colorScale" priority="8">
      <colorScale>
        <cfvo type="num" val="0"/>
        <cfvo type="num" val="5"/>
        <cfvo type="num" val="10"/>
        <color theme="9"/>
        <color rgb="FFFFEB84"/>
        <color rgb="FFFF0000"/>
      </colorScale>
    </cfRule>
  </conditionalFormatting>
  <conditionalFormatting sqref="B12">
    <cfRule type="containsText" dxfId="68" priority="5" operator="containsText" text="High">
      <formula>NOT(ISERROR(SEARCH("High",B12)))</formula>
    </cfRule>
    <cfRule type="containsText" dxfId="67" priority="6" operator="containsText" text="Medium">
      <formula>NOT(ISERROR(SEARCH("Medium",B12)))</formula>
    </cfRule>
    <cfRule type="containsText" dxfId="66" priority="7" operator="containsText" text="Low">
      <formula>NOT(ISERROR(SEARCH("Low",B12)))</formula>
    </cfRule>
  </conditionalFormatting>
  <conditionalFormatting sqref="L13">
    <cfRule type="colorScale" priority="4">
      <colorScale>
        <cfvo type="num" val="0"/>
        <cfvo type="num" val="5"/>
        <cfvo type="num" val="10"/>
        <color theme="9"/>
        <color rgb="FFFFEB84"/>
        <color rgb="FFFF0000"/>
      </colorScale>
    </cfRule>
  </conditionalFormatting>
  <conditionalFormatting sqref="B13">
    <cfRule type="containsText" dxfId="65" priority="1" operator="containsText" text="High">
      <formula>NOT(ISERROR(SEARCH("High",B13)))</formula>
    </cfRule>
    <cfRule type="containsText" dxfId="64" priority="2" operator="containsText" text="Medium">
      <formula>NOT(ISERROR(SEARCH("Medium",B13)))</formula>
    </cfRule>
    <cfRule type="containsText" dxfId="63" priority="3" operator="containsText" text="Low">
      <formula>NOT(ISERROR(SEARCH("Low",B13)))</formula>
    </cfRule>
  </conditionalFormatting>
  <pageMargins left="0.7" right="0.7" top="0.75" bottom="0.75" header="0.3" footer="0.3"/>
  <pageSetup paperSize="4401" orientation="landscape" verticalDpi="0"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Sheet2!$J$3:$J$5</xm:f>
          </x14:formula1>
          <xm:sqref>B5:B13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
  <sheetViews>
    <sheetView topLeftCell="C1" zoomScaleNormal="100" workbookViewId="0">
      <selection activeCell="S22" sqref="S22"/>
    </sheetView>
  </sheetViews>
  <sheetFormatPr defaultRowHeight="15" x14ac:dyDescent="0.25"/>
  <cols>
    <col min="1" max="1" width="9" bestFit="1" customWidth="1"/>
    <col min="2" max="2" width="24.140625" bestFit="1" customWidth="1"/>
    <col min="3" max="3" width="11.28515625" bestFit="1" customWidth="1"/>
    <col min="4" max="4" width="15.140625" bestFit="1" customWidth="1"/>
    <col min="5" max="5" width="11.85546875" bestFit="1" customWidth="1"/>
    <col min="6" max="6" width="6.7109375" bestFit="1" customWidth="1"/>
    <col min="7" max="7" width="12.7109375" bestFit="1" customWidth="1"/>
    <col min="8" max="8" width="12.85546875" bestFit="1" customWidth="1"/>
    <col min="9" max="9" width="7.5703125" bestFit="1" customWidth="1"/>
    <col min="10" max="10" width="11.85546875" bestFit="1" customWidth="1"/>
    <col min="11" max="11" width="15.85546875" bestFit="1" customWidth="1"/>
    <col min="12" max="12" width="7.5703125" bestFit="1" customWidth="1"/>
    <col min="13" max="13" width="9.5703125" bestFit="1" customWidth="1"/>
    <col min="14" max="14" width="12.85546875" bestFit="1" customWidth="1"/>
    <col min="15" max="15" width="7.5703125" bestFit="1" customWidth="1"/>
    <col min="16" max="16" width="15.42578125" bestFit="1" customWidth="1"/>
    <col min="17" max="17" width="14.7109375" bestFit="1" customWidth="1"/>
    <col min="18" max="18" width="11.28515625" bestFit="1" customWidth="1"/>
    <col min="19" max="20" width="20.42578125" bestFit="1" customWidth="1"/>
  </cols>
  <sheetData>
    <row r="1" spans="1:22" ht="15.75" thickBot="1" x14ac:dyDescent="0.3"/>
    <row r="2" spans="1:22" ht="30" x14ac:dyDescent="0.25">
      <c r="A2" s="267" t="s">
        <v>460</v>
      </c>
      <c r="B2" s="268" t="s">
        <v>461</v>
      </c>
      <c r="C2" s="269" t="s">
        <v>462</v>
      </c>
      <c r="D2" s="270" t="s">
        <v>463</v>
      </c>
      <c r="E2" s="271" t="s">
        <v>464</v>
      </c>
      <c r="F2" s="269" t="s">
        <v>465</v>
      </c>
      <c r="G2" s="280" t="s">
        <v>466</v>
      </c>
      <c r="H2" s="271" t="s">
        <v>471</v>
      </c>
      <c r="I2" s="268" t="s">
        <v>472</v>
      </c>
      <c r="J2" s="280" t="s">
        <v>467</v>
      </c>
      <c r="K2" s="271" t="s">
        <v>473</v>
      </c>
      <c r="L2" s="268" t="s">
        <v>474</v>
      </c>
      <c r="M2" s="281" t="s">
        <v>475</v>
      </c>
      <c r="N2" s="271" t="s">
        <v>476</v>
      </c>
      <c r="O2" s="268" t="s">
        <v>477</v>
      </c>
      <c r="P2" s="278" t="s">
        <v>468</v>
      </c>
      <c r="Q2" s="279" t="s">
        <v>469</v>
      </c>
      <c r="R2" s="74" t="s">
        <v>478</v>
      </c>
      <c r="S2" s="74" t="s">
        <v>470</v>
      </c>
      <c r="T2" t="s">
        <v>406</v>
      </c>
      <c r="U2" t="s">
        <v>484</v>
      </c>
      <c r="V2" t="s">
        <v>492</v>
      </c>
    </row>
    <row r="3" spans="1:22" x14ac:dyDescent="0.25">
      <c r="A3" s="255">
        <v>456</v>
      </c>
      <c r="B3" s="256" t="s">
        <v>455</v>
      </c>
      <c r="C3" s="272">
        <v>19</v>
      </c>
      <c r="D3" s="295">
        <v>78477.5</v>
      </c>
      <c r="E3" s="259">
        <v>44987</v>
      </c>
      <c r="F3" s="257" t="s">
        <v>456</v>
      </c>
      <c r="G3" s="258">
        <v>47086.5</v>
      </c>
      <c r="H3" s="260"/>
      <c r="I3" s="256"/>
      <c r="J3" s="258">
        <v>0</v>
      </c>
      <c r="K3" s="260"/>
      <c r="L3" s="256"/>
      <c r="M3" s="262">
        <v>0</v>
      </c>
      <c r="N3" s="261"/>
      <c r="O3" s="264"/>
      <c r="P3" s="263">
        <v>0</v>
      </c>
      <c r="Q3" s="263">
        <v>0</v>
      </c>
      <c r="R3" s="265"/>
      <c r="S3" s="266">
        <v>31391</v>
      </c>
      <c r="T3" t="s">
        <v>482</v>
      </c>
      <c r="U3" t="s">
        <v>483</v>
      </c>
    </row>
    <row r="4" spans="1:22" s="29" customFormat="1" x14ac:dyDescent="0.25">
      <c r="A4" s="302" t="s">
        <v>457</v>
      </c>
      <c r="B4" s="303" t="s">
        <v>458</v>
      </c>
      <c r="C4" s="302">
        <v>506</v>
      </c>
      <c r="D4" s="304">
        <v>25170</v>
      </c>
      <c r="E4" s="305">
        <v>45079</v>
      </c>
      <c r="F4" s="306" t="s">
        <v>459</v>
      </c>
      <c r="G4" s="307">
        <v>12585</v>
      </c>
      <c r="H4" s="308"/>
      <c r="I4" s="303"/>
      <c r="J4" s="307">
        <v>0</v>
      </c>
      <c r="K4" s="308"/>
      <c r="L4" s="303"/>
      <c r="M4" s="309">
        <v>0</v>
      </c>
      <c r="N4" s="310"/>
      <c r="O4" s="311"/>
      <c r="P4" s="312">
        <v>0</v>
      </c>
      <c r="Q4" s="312">
        <v>0</v>
      </c>
      <c r="R4" s="313"/>
      <c r="S4" s="314">
        <v>12585</v>
      </c>
      <c r="U4" s="29" t="s">
        <v>485</v>
      </c>
    </row>
    <row r="5" spans="1:22" x14ac:dyDescent="0.25">
      <c r="A5" s="244">
        <v>471</v>
      </c>
      <c r="B5" s="245" t="s">
        <v>452</v>
      </c>
      <c r="C5" s="272">
        <v>8180</v>
      </c>
      <c r="D5" s="295">
        <v>28000</v>
      </c>
      <c r="E5" s="248">
        <v>45237</v>
      </c>
      <c r="F5" s="246" t="s">
        <v>453</v>
      </c>
      <c r="G5" s="247">
        <v>14000</v>
      </c>
      <c r="H5" s="249"/>
      <c r="I5" s="245"/>
      <c r="J5" s="247">
        <v>0</v>
      </c>
      <c r="K5" s="249"/>
      <c r="L5" s="245"/>
      <c r="M5" s="251">
        <v>0</v>
      </c>
      <c r="N5" s="250"/>
      <c r="O5" s="253"/>
      <c r="P5" s="252">
        <v>0</v>
      </c>
      <c r="Q5" s="252">
        <v>0</v>
      </c>
      <c r="R5" s="254"/>
      <c r="S5" s="266">
        <v>14000</v>
      </c>
      <c r="T5" t="s">
        <v>486</v>
      </c>
      <c r="U5" t="s">
        <v>480</v>
      </c>
    </row>
    <row r="6" spans="1:22" x14ac:dyDescent="0.25">
      <c r="A6" s="244">
        <v>472</v>
      </c>
      <c r="B6" s="245" t="s">
        <v>452</v>
      </c>
      <c r="C6" s="272">
        <v>8010</v>
      </c>
      <c r="D6" s="295">
        <v>17000</v>
      </c>
      <c r="E6" s="248">
        <v>45237</v>
      </c>
      <c r="F6" s="246" t="s">
        <v>454</v>
      </c>
      <c r="G6" s="247">
        <v>8500</v>
      </c>
      <c r="H6" s="249"/>
      <c r="I6" s="245"/>
      <c r="J6" s="247">
        <v>0</v>
      </c>
      <c r="K6" s="249"/>
      <c r="L6" s="245"/>
      <c r="M6" s="251">
        <v>0</v>
      </c>
      <c r="N6" s="250"/>
      <c r="O6" s="253"/>
      <c r="P6" s="252">
        <v>0</v>
      </c>
      <c r="Q6" s="252">
        <v>0</v>
      </c>
      <c r="R6" s="254"/>
      <c r="S6" s="266">
        <v>8500</v>
      </c>
      <c r="T6" t="s">
        <v>486</v>
      </c>
      <c r="U6" t="s">
        <v>480</v>
      </c>
    </row>
    <row r="7" spans="1:22" x14ac:dyDescent="0.25">
      <c r="A7" s="234">
        <v>478</v>
      </c>
      <c r="B7" s="235" t="s">
        <v>489</v>
      </c>
      <c r="C7" s="274">
        <v>46</v>
      </c>
      <c r="D7" s="296">
        <v>6000</v>
      </c>
      <c r="E7" s="233" t="s">
        <v>450</v>
      </c>
      <c r="F7" s="231" t="s">
        <v>451</v>
      </c>
      <c r="G7" s="237">
        <v>3000</v>
      </c>
      <c r="H7" s="236"/>
      <c r="I7" s="238"/>
      <c r="J7" s="232">
        <v>0</v>
      </c>
      <c r="K7" s="236"/>
      <c r="L7" s="238"/>
      <c r="M7" s="240">
        <v>0</v>
      </c>
      <c r="N7" s="239"/>
      <c r="O7" s="242"/>
      <c r="P7" s="241">
        <v>0</v>
      </c>
      <c r="Q7" s="241">
        <v>0</v>
      </c>
      <c r="R7" s="243"/>
      <c r="S7" s="266">
        <v>3000</v>
      </c>
      <c r="T7" t="s">
        <v>487</v>
      </c>
    </row>
    <row r="8" spans="1:22" x14ac:dyDescent="0.25">
      <c r="A8" s="223">
        <v>481</v>
      </c>
      <c r="B8" s="219" t="s">
        <v>447</v>
      </c>
      <c r="C8" s="272">
        <v>128</v>
      </c>
      <c r="D8" s="295">
        <v>61650</v>
      </c>
      <c r="E8" s="224" t="s">
        <v>448</v>
      </c>
      <c r="F8" s="221" t="s">
        <v>449</v>
      </c>
      <c r="G8" s="225">
        <v>30825</v>
      </c>
      <c r="H8" s="224"/>
      <c r="I8" s="226"/>
      <c r="J8" s="222">
        <v>0</v>
      </c>
      <c r="K8" s="224"/>
      <c r="L8" s="226"/>
      <c r="M8" s="227">
        <v>0</v>
      </c>
      <c r="N8" s="220"/>
      <c r="O8" s="229"/>
      <c r="P8" s="228">
        <v>0</v>
      </c>
      <c r="Q8" s="228">
        <v>0</v>
      </c>
      <c r="R8" s="230"/>
      <c r="S8" s="266">
        <v>30825</v>
      </c>
      <c r="T8" t="s">
        <v>488</v>
      </c>
    </row>
    <row r="9" spans="1:22" x14ac:dyDescent="0.25">
      <c r="A9" s="207">
        <v>485</v>
      </c>
      <c r="B9" s="208" t="s">
        <v>414</v>
      </c>
      <c r="C9" s="272" t="s">
        <v>415</v>
      </c>
      <c r="D9" s="295">
        <v>235750</v>
      </c>
      <c r="E9" s="210" t="s">
        <v>441</v>
      </c>
      <c r="F9" s="209" t="s">
        <v>446</v>
      </c>
      <c r="G9" s="212">
        <v>10036.98</v>
      </c>
      <c r="H9" s="275">
        <v>45475</v>
      </c>
      <c r="I9" s="211" t="s">
        <v>416</v>
      </c>
      <c r="J9" s="273">
        <v>54207.37</v>
      </c>
      <c r="K9" s="276"/>
      <c r="L9" s="213"/>
      <c r="M9" s="215">
        <v>0</v>
      </c>
      <c r="N9" s="214"/>
      <c r="O9" s="217"/>
      <c r="P9" s="216">
        <v>0</v>
      </c>
      <c r="Q9" s="216">
        <v>0</v>
      </c>
      <c r="R9" s="218"/>
      <c r="S9" s="266">
        <f>Table9[[#This Row],[JOB VALUE]]-Table9[[#This Row],[ACCEPT PAID]]-Table9[[#This Row],[PROGRESS PAID]]</f>
        <v>171505.65</v>
      </c>
    </row>
    <row r="10" spans="1:22" x14ac:dyDescent="0.25">
      <c r="A10" s="199">
        <v>378</v>
      </c>
      <c r="B10" s="200" t="s">
        <v>445</v>
      </c>
      <c r="C10" s="277">
        <v>600</v>
      </c>
      <c r="D10" s="297">
        <v>21500</v>
      </c>
      <c r="E10" s="196">
        <v>0</v>
      </c>
      <c r="F10" s="194"/>
      <c r="G10" s="198">
        <v>0</v>
      </c>
      <c r="H10" s="197"/>
      <c r="I10" s="201"/>
      <c r="J10" s="195">
        <v>0</v>
      </c>
      <c r="K10" s="197"/>
      <c r="L10" s="201"/>
      <c r="M10" s="203">
        <v>0</v>
      </c>
      <c r="N10" s="202"/>
      <c r="O10" s="205"/>
      <c r="P10" s="204">
        <v>0</v>
      </c>
      <c r="Q10" s="204">
        <v>0</v>
      </c>
      <c r="R10" s="206"/>
      <c r="S10" s="266">
        <v>21500</v>
      </c>
      <c r="T10" t="s">
        <v>490</v>
      </c>
      <c r="V10" t="s">
        <v>491</v>
      </c>
    </row>
    <row r="11" spans="1:22" x14ac:dyDescent="0.25">
      <c r="A11" s="184">
        <v>421</v>
      </c>
      <c r="B11" s="185" t="s">
        <v>443</v>
      </c>
      <c r="C11" s="277">
        <v>74</v>
      </c>
      <c r="D11" s="298">
        <v>15000</v>
      </c>
      <c r="E11" s="186">
        <v>45237</v>
      </c>
      <c r="F11" s="187" t="s">
        <v>444</v>
      </c>
      <c r="G11" s="188">
        <v>7500</v>
      </c>
      <c r="H11" s="189"/>
      <c r="I11" s="190"/>
      <c r="J11" s="188">
        <v>0</v>
      </c>
      <c r="K11" s="189"/>
      <c r="L11" s="190"/>
      <c r="M11" s="191">
        <v>0</v>
      </c>
      <c r="N11" s="186"/>
      <c r="O11" s="190"/>
      <c r="P11" s="192">
        <v>0</v>
      </c>
      <c r="Q11" s="192">
        <v>0</v>
      </c>
      <c r="R11" s="193"/>
      <c r="S11" s="266">
        <v>7500</v>
      </c>
      <c r="T11" t="s">
        <v>479</v>
      </c>
    </row>
    <row r="12" spans="1:22" x14ac:dyDescent="0.25">
      <c r="A12" s="172">
        <v>434</v>
      </c>
      <c r="B12" s="173" t="s">
        <v>439</v>
      </c>
      <c r="C12" s="272" t="s">
        <v>440</v>
      </c>
      <c r="D12" s="295">
        <v>54000</v>
      </c>
      <c r="E12" s="174" t="s">
        <v>441</v>
      </c>
      <c r="F12" s="175" t="s">
        <v>442</v>
      </c>
      <c r="G12" s="176">
        <v>27000</v>
      </c>
      <c r="H12" s="177"/>
      <c r="I12" s="178"/>
      <c r="J12" s="179">
        <v>0</v>
      </c>
      <c r="K12" s="174"/>
      <c r="L12" s="178"/>
      <c r="M12" s="180">
        <v>0</v>
      </c>
      <c r="N12" s="181"/>
      <c r="O12" s="178"/>
      <c r="P12" s="182">
        <v>0</v>
      </c>
      <c r="Q12" s="182">
        <v>0</v>
      </c>
      <c r="R12" s="183"/>
      <c r="S12" s="282">
        <v>27000</v>
      </c>
      <c r="T12" t="s">
        <v>493</v>
      </c>
    </row>
    <row r="13" spans="1:22" x14ac:dyDescent="0.25">
      <c r="A13" s="63">
        <v>404</v>
      </c>
      <c r="B13" s="64" t="s">
        <v>413</v>
      </c>
      <c r="C13" s="272">
        <v>1784</v>
      </c>
      <c r="D13" s="295">
        <v>9500</v>
      </c>
      <c r="E13" s="65"/>
      <c r="F13" s="66"/>
      <c r="G13" s="67"/>
      <c r="H13" s="68"/>
      <c r="I13" s="69"/>
      <c r="J13" s="70">
        <v>0</v>
      </c>
      <c r="K13" s="65"/>
      <c r="L13" s="69"/>
      <c r="M13" s="71">
        <v>0</v>
      </c>
      <c r="N13" s="72"/>
      <c r="O13" s="69"/>
      <c r="P13" s="73">
        <v>0</v>
      </c>
      <c r="Q13" s="73">
        <v>0</v>
      </c>
      <c r="R13" s="69"/>
      <c r="S13" s="266">
        <v>9500</v>
      </c>
      <c r="T13" t="s">
        <v>494</v>
      </c>
    </row>
    <row r="14" spans="1:22" x14ac:dyDescent="0.25">
      <c r="A14" s="83">
        <v>446</v>
      </c>
      <c r="B14" s="84" t="s">
        <v>417</v>
      </c>
      <c r="C14" s="277">
        <v>158</v>
      </c>
      <c r="D14" s="297">
        <v>11765</v>
      </c>
      <c r="E14" s="79" t="s">
        <v>418</v>
      </c>
      <c r="F14" s="77" t="s">
        <v>419</v>
      </c>
      <c r="G14" s="82">
        <v>5882.5</v>
      </c>
      <c r="H14" s="81"/>
      <c r="I14" s="86"/>
      <c r="J14" s="78">
        <v>0</v>
      </c>
      <c r="K14" s="81"/>
      <c r="L14" s="86"/>
      <c r="M14" s="88">
        <v>0</v>
      </c>
      <c r="N14" s="87"/>
      <c r="O14" s="90"/>
      <c r="P14" s="89">
        <v>0</v>
      </c>
      <c r="Q14" s="89">
        <v>0</v>
      </c>
      <c r="R14" s="92"/>
      <c r="S14" s="266">
        <v>5882.5</v>
      </c>
    </row>
    <row r="15" spans="1:22" x14ac:dyDescent="0.25">
      <c r="A15" s="75">
        <v>452</v>
      </c>
      <c r="B15" s="76" t="s">
        <v>420</v>
      </c>
      <c r="C15" s="272">
        <v>425</v>
      </c>
      <c r="D15" s="297">
        <v>8500</v>
      </c>
      <c r="E15" s="79"/>
      <c r="F15" s="85"/>
      <c r="G15" s="82"/>
      <c r="H15" s="80"/>
      <c r="I15" s="86"/>
      <c r="J15" s="91">
        <v>0</v>
      </c>
      <c r="K15" s="81"/>
      <c r="L15" s="86"/>
      <c r="M15" s="88">
        <v>0</v>
      </c>
      <c r="N15" s="87"/>
      <c r="O15" s="90"/>
      <c r="P15" s="89">
        <v>0</v>
      </c>
      <c r="Q15" s="89">
        <v>0</v>
      </c>
      <c r="R15" s="92"/>
      <c r="S15" s="266">
        <v>8500</v>
      </c>
      <c r="T15" t="s">
        <v>495</v>
      </c>
    </row>
    <row r="16" spans="1:22" x14ac:dyDescent="0.25">
      <c r="A16" s="96">
        <v>518</v>
      </c>
      <c r="B16" s="97" t="s">
        <v>421</v>
      </c>
      <c r="C16" s="274">
        <v>2170</v>
      </c>
      <c r="D16" s="296">
        <v>134465</v>
      </c>
      <c r="E16" s="95"/>
      <c r="F16" s="93"/>
      <c r="G16" s="99"/>
      <c r="H16" s="98"/>
      <c r="I16" s="100"/>
      <c r="J16" s="94">
        <v>0</v>
      </c>
      <c r="K16" s="98"/>
      <c r="L16" s="100"/>
      <c r="M16" s="102">
        <v>0</v>
      </c>
      <c r="N16" s="101"/>
      <c r="O16" s="104"/>
      <c r="P16" s="103">
        <v>0</v>
      </c>
      <c r="Q16" s="103">
        <v>0</v>
      </c>
      <c r="R16" s="105"/>
      <c r="S16" s="266">
        <v>134465</v>
      </c>
    </row>
    <row r="17" spans="1:21" x14ac:dyDescent="0.25">
      <c r="A17" s="96">
        <v>519</v>
      </c>
      <c r="B17" s="97" t="s">
        <v>422</v>
      </c>
      <c r="C17" s="274">
        <v>232</v>
      </c>
      <c r="D17" s="296">
        <v>16500</v>
      </c>
      <c r="E17" s="95" t="s">
        <v>418</v>
      </c>
      <c r="F17" s="93" t="s">
        <v>423</v>
      </c>
      <c r="G17" s="99">
        <v>8250</v>
      </c>
      <c r="H17" s="98"/>
      <c r="I17" s="100"/>
      <c r="J17" s="94">
        <v>0</v>
      </c>
      <c r="K17" s="98"/>
      <c r="L17" s="100"/>
      <c r="M17" s="102">
        <v>0</v>
      </c>
      <c r="N17" s="101"/>
      <c r="O17" s="104"/>
      <c r="P17" s="103">
        <v>0</v>
      </c>
      <c r="Q17" s="103">
        <v>0</v>
      </c>
      <c r="R17" s="105"/>
      <c r="S17" s="266">
        <v>8250</v>
      </c>
      <c r="T17" t="s">
        <v>479</v>
      </c>
    </row>
    <row r="18" spans="1:21" x14ac:dyDescent="0.25">
      <c r="A18" s="109">
        <v>516</v>
      </c>
      <c r="B18" s="110" t="s">
        <v>421</v>
      </c>
      <c r="C18" s="274">
        <v>2088</v>
      </c>
      <c r="D18" s="296">
        <v>51050</v>
      </c>
      <c r="E18" s="111"/>
      <c r="F18" s="107"/>
      <c r="G18" s="112">
        <v>25000</v>
      </c>
      <c r="H18" s="111"/>
      <c r="I18" s="113"/>
      <c r="J18" s="108">
        <v>0</v>
      </c>
      <c r="K18" s="111"/>
      <c r="L18" s="113"/>
      <c r="M18" s="114">
        <v>0</v>
      </c>
      <c r="N18" s="106"/>
      <c r="O18" s="116"/>
      <c r="P18" s="115">
        <v>0</v>
      </c>
      <c r="Q18" s="115">
        <v>0</v>
      </c>
      <c r="R18" s="117"/>
      <c r="S18" s="266">
        <f>Table9[[#This Row],[JOB VALUE]]-Table9[[#This Row],[ACCEPT PAID]]-Table9[[#This Row],[PROGRESS PAID]]-Table9[[#This Row],[PROGRESS PAID6]]-Table9[[#This Row],[FINAL PAID]]-Table9[[#This Row],[ADDITIONAL ]]</f>
        <v>26050</v>
      </c>
      <c r="T18" t="s">
        <v>497</v>
      </c>
    </row>
    <row r="19" spans="1:21" x14ac:dyDescent="0.25">
      <c r="A19" s="122">
        <v>514</v>
      </c>
      <c r="B19" s="118" t="s">
        <v>239</v>
      </c>
      <c r="C19" s="272">
        <v>958</v>
      </c>
      <c r="D19" s="295">
        <v>6000</v>
      </c>
      <c r="E19" s="123"/>
      <c r="F19" s="120"/>
      <c r="G19" s="124"/>
      <c r="H19" s="123"/>
      <c r="I19" s="125"/>
      <c r="J19" s="121">
        <v>0</v>
      </c>
      <c r="K19" s="123"/>
      <c r="L19" s="125"/>
      <c r="M19" s="126">
        <v>0</v>
      </c>
      <c r="N19" s="119"/>
      <c r="O19" s="128"/>
      <c r="P19" s="127">
        <v>0</v>
      </c>
      <c r="Q19" s="127">
        <v>0</v>
      </c>
      <c r="R19" s="129"/>
      <c r="S19" s="266">
        <f>Table9[[#This Row],[JOB VALUE]]-Table9[[#This Row],[ACCEPT PAID]]-Table9[[#This Row],[PROGRESS PAID]]-Table9[[#This Row],[PROGRESS PAID6]]-Table9[[#This Row],[FINAL PAID]]-Table9[[#This Row],[ADDITIONAL ]]</f>
        <v>6000</v>
      </c>
      <c r="T19" t="s">
        <v>479</v>
      </c>
    </row>
    <row r="20" spans="1:21" x14ac:dyDescent="0.25">
      <c r="A20" s="133">
        <v>512</v>
      </c>
      <c r="B20" s="134" t="s">
        <v>424</v>
      </c>
      <c r="C20" s="274">
        <v>227</v>
      </c>
      <c r="D20" s="296">
        <v>125000</v>
      </c>
      <c r="E20" s="135">
        <v>45544</v>
      </c>
      <c r="F20" s="131" t="s">
        <v>425</v>
      </c>
      <c r="G20" s="137">
        <v>29527.75</v>
      </c>
      <c r="H20" s="136"/>
      <c r="I20" s="138"/>
      <c r="J20" s="132">
        <v>0</v>
      </c>
      <c r="K20" s="136"/>
      <c r="L20" s="138"/>
      <c r="M20" s="139">
        <v>0</v>
      </c>
      <c r="N20" s="130"/>
      <c r="O20" s="141"/>
      <c r="P20" s="140">
        <v>0</v>
      </c>
      <c r="Q20" s="140">
        <v>0</v>
      </c>
      <c r="R20" s="142"/>
      <c r="S20" s="266">
        <v>95472.25</v>
      </c>
    </row>
    <row r="21" spans="1:21" x14ac:dyDescent="0.25">
      <c r="A21" s="143">
        <v>508</v>
      </c>
      <c r="B21" s="144" t="s">
        <v>426</v>
      </c>
      <c r="C21" s="272">
        <v>263</v>
      </c>
      <c r="D21" s="295">
        <v>7050</v>
      </c>
      <c r="E21" s="149" t="s">
        <v>427</v>
      </c>
      <c r="F21" s="145" t="s">
        <v>428</v>
      </c>
      <c r="G21" s="150">
        <v>3525</v>
      </c>
      <c r="H21" s="149"/>
      <c r="I21" s="151"/>
      <c r="J21" s="146">
        <v>0</v>
      </c>
      <c r="K21" s="149"/>
      <c r="L21" s="151"/>
      <c r="M21" s="153">
        <v>0</v>
      </c>
      <c r="N21" s="152"/>
      <c r="O21" s="155"/>
      <c r="P21" s="154">
        <v>0</v>
      </c>
      <c r="Q21" s="154">
        <v>0</v>
      </c>
      <c r="R21" s="156"/>
      <c r="S21" s="266">
        <v>3525</v>
      </c>
      <c r="T21" t="s">
        <v>479</v>
      </c>
      <c r="U21" t="s">
        <v>496</v>
      </c>
    </row>
    <row r="22" spans="1:21" x14ac:dyDescent="0.25">
      <c r="A22" s="143">
        <v>509</v>
      </c>
      <c r="B22" s="144" t="s">
        <v>429</v>
      </c>
      <c r="C22" s="272">
        <v>406</v>
      </c>
      <c r="D22" s="295">
        <v>132250</v>
      </c>
      <c r="E22" s="148"/>
      <c r="F22" s="145"/>
      <c r="G22" s="150">
        <v>100000</v>
      </c>
      <c r="H22" s="149"/>
      <c r="I22" s="151"/>
      <c r="J22" s="146">
        <v>0</v>
      </c>
      <c r="K22" s="149"/>
      <c r="L22" s="151"/>
      <c r="M22" s="153">
        <v>0</v>
      </c>
      <c r="N22" s="152"/>
      <c r="O22" s="155"/>
      <c r="P22" s="154">
        <v>0</v>
      </c>
      <c r="Q22" s="154">
        <v>0</v>
      </c>
      <c r="R22" s="156"/>
      <c r="S22" s="266">
        <v>32250</v>
      </c>
      <c r="T22" t="s">
        <v>480</v>
      </c>
    </row>
    <row r="23" spans="1:21" x14ac:dyDescent="0.25">
      <c r="A23" s="143">
        <v>510</v>
      </c>
      <c r="B23" s="144" t="s">
        <v>430</v>
      </c>
      <c r="C23" s="272" t="s">
        <v>431</v>
      </c>
      <c r="D23" s="295">
        <v>59000</v>
      </c>
      <c r="E23" s="147">
        <v>45389</v>
      </c>
      <c r="F23" s="145" t="s">
        <v>432</v>
      </c>
      <c r="G23" s="150">
        <v>29500</v>
      </c>
      <c r="H23" s="149"/>
      <c r="I23" s="151"/>
      <c r="J23" s="146">
        <v>0</v>
      </c>
      <c r="K23" s="149"/>
      <c r="L23" s="151"/>
      <c r="M23" s="153">
        <v>0</v>
      </c>
      <c r="N23" s="152"/>
      <c r="O23" s="155"/>
      <c r="P23" s="154">
        <v>0</v>
      </c>
      <c r="Q23" s="154">
        <v>0</v>
      </c>
      <c r="R23" s="156"/>
      <c r="S23" s="266">
        <v>29500</v>
      </c>
      <c r="T23" t="s">
        <v>479</v>
      </c>
    </row>
    <row r="24" spans="1:21" x14ac:dyDescent="0.25">
      <c r="A24" s="164">
        <v>501</v>
      </c>
      <c r="B24" s="158" t="s">
        <v>433</v>
      </c>
      <c r="C24" s="272">
        <v>897</v>
      </c>
      <c r="D24" s="295">
        <v>20000</v>
      </c>
      <c r="E24" s="162" t="s">
        <v>434</v>
      </c>
      <c r="F24" s="160" t="s">
        <v>435</v>
      </c>
      <c r="G24" s="161">
        <v>10000</v>
      </c>
      <c r="H24" s="163"/>
      <c r="I24" s="158"/>
      <c r="J24" s="161">
        <v>0</v>
      </c>
      <c r="K24" s="163"/>
      <c r="L24" s="158"/>
      <c r="M24" s="168">
        <v>0</v>
      </c>
      <c r="N24" s="159"/>
      <c r="O24" s="170"/>
      <c r="P24" s="169">
        <v>0</v>
      </c>
      <c r="Q24" s="169">
        <v>0</v>
      </c>
      <c r="R24" s="171"/>
      <c r="S24" s="266">
        <v>10000</v>
      </c>
    </row>
    <row r="25" spans="1:21" x14ac:dyDescent="0.25">
      <c r="A25" s="164">
        <v>502</v>
      </c>
      <c r="B25" s="165" t="s">
        <v>436</v>
      </c>
      <c r="C25" s="274">
        <v>1163</v>
      </c>
      <c r="D25" s="299">
        <v>35293.5</v>
      </c>
      <c r="E25" s="166"/>
      <c r="F25" s="160"/>
      <c r="G25" s="161">
        <v>30000</v>
      </c>
      <c r="H25" s="163"/>
      <c r="I25" s="158"/>
      <c r="J25" s="161">
        <v>0</v>
      </c>
      <c r="K25" s="163"/>
      <c r="L25" s="158"/>
      <c r="M25" s="168">
        <v>0</v>
      </c>
      <c r="N25" s="159"/>
      <c r="O25" s="170"/>
      <c r="P25" s="169">
        <v>0</v>
      </c>
      <c r="Q25" s="169">
        <v>0</v>
      </c>
      <c r="R25" s="171"/>
      <c r="S25" s="266">
        <f>Table9[[#This Row],[JOB VALUE]]-Table9[[#This Row],[ACCEPT PAID]]</f>
        <v>5293.5</v>
      </c>
      <c r="T25" t="s">
        <v>479</v>
      </c>
    </row>
    <row r="26" spans="1:21" x14ac:dyDescent="0.25">
      <c r="A26" s="157">
        <v>503</v>
      </c>
      <c r="B26" s="165" t="s">
        <v>437</v>
      </c>
      <c r="C26" s="274" t="s">
        <v>438</v>
      </c>
      <c r="D26" s="300">
        <v>64500</v>
      </c>
      <c r="E26" s="159">
        <v>45297</v>
      </c>
      <c r="F26" s="160">
        <v>2312</v>
      </c>
      <c r="G26" s="161">
        <v>32250</v>
      </c>
      <c r="H26" s="163"/>
      <c r="I26" s="158"/>
      <c r="J26" s="161">
        <v>0</v>
      </c>
      <c r="K26" s="163"/>
      <c r="L26" s="158"/>
      <c r="M26" s="168">
        <v>0</v>
      </c>
      <c r="N26" s="167"/>
      <c r="O26" s="170"/>
      <c r="P26" s="169">
        <v>0</v>
      </c>
      <c r="Q26" s="169">
        <v>0</v>
      </c>
      <c r="R26" s="171"/>
      <c r="S26" s="266">
        <v>32250</v>
      </c>
    </row>
    <row r="27" spans="1:21" x14ac:dyDescent="0.25">
      <c r="A27" s="283"/>
      <c r="B27" s="284"/>
      <c r="C27" s="283"/>
      <c r="D27" s="315">
        <f>SUBTOTAL(109,Table9[JOB VALUE])</f>
        <v>1223421</v>
      </c>
      <c r="E27" s="285"/>
      <c r="F27" s="286"/>
      <c r="G27" s="287"/>
      <c r="H27" s="288"/>
      <c r="I27" s="284"/>
      <c r="J27" s="287"/>
      <c r="K27" s="288"/>
      <c r="L27" s="284"/>
      <c r="M27" s="289"/>
      <c r="N27" s="290"/>
      <c r="O27" s="291"/>
      <c r="P27" s="292"/>
      <c r="Q27" s="292"/>
      <c r="R27" s="293"/>
      <c r="S27" s="294">
        <f>SUBTOTAL(109,Table9[OUTSTANDING])</f>
        <v>734744.9</v>
      </c>
    </row>
    <row r="29" spans="1:21" x14ac:dyDescent="0.25">
      <c r="Q29" t="s">
        <v>481</v>
      </c>
      <c r="S29" s="301">
        <f>S17+S21+S23+S25+S11</f>
        <v>54068.5</v>
      </c>
    </row>
    <row r="31" spans="1:21" x14ac:dyDescent="0.25">
      <c r="K31" s="301"/>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6"/>
  <sheetViews>
    <sheetView workbookViewId="0">
      <selection activeCell="J10" sqref="J10"/>
    </sheetView>
  </sheetViews>
  <sheetFormatPr defaultRowHeight="15" x14ac:dyDescent="0.25"/>
  <cols>
    <col min="2" max="2" width="21.42578125" bestFit="1" customWidth="1"/>
    <col min="4" max="4" width="19" bestFit="1" customWidth="1"/>
    <col min="6" max="6" width="12.5703125" bestFit="1" customWidth="1"/>
    <col min="8" max="8" width="9" bestFit="1" customWidth="1"/>
    <col min="10" max="10" width="15.140625" bestFit="1" customWidth="1"/>
    <col min="12" max="12" width="14.28515625" bestFit="1" customWidth="1"/>
  </cols>
  <sheetData>
    <row r="1" spans="2:12" x14ac:dyDescent="0.25">
      <c r="J1" s="57" t="s">
        <v>369</v>
      </c>
      <c r="L1" s="57" t="s">
        <v>281</v>
      </c>
    </row>
    <row r="2" spans="2:12" x14ac:dyDescent="0.25">
      <c r="B2" t="s">
        <v>277</v>
      </c>
      <c r="D2" s="4" t="s">
        <v>37</v>
      </c>
      <c r="F2" s="4" t="s">
        <v>111</v>
      </c>
      <c r="H2" s="27" t="s">
        <v>224</v>
      </c>
      <c r="J2" t="s">
        <v>339</v>
      </c>
      <c r="L2" t="s">
        <v>119</v>
      </c>
    </row>
    <row r="3" spans="2:12" x14ac:dyDescent="0.25">
      <c r="B3" s="30">
        <v>45292</v>
      </c>
      <c r="D3" s="2" t="s">
        <v>116</v>
      </c>
      <c r="F3" s="2" t="s">
        <v>43</v>
      </c>
      <c r="H3" s="2" t="s">
        <v>225</v>
      </c>
      <c r="J3" t="s">
        <v>340</v>
      </c>
      <c r="L3" t="s">
        <v>368</v>
      </c>
    </row>
    <row r="4" spans="2:12" x14ac:dyDescent="0.25">
      <c r="B4" s="30">
        <v>45372</v>
      </c>
      <c r="D4" s="2" t="s">
        <v>117</v>
      </c>
      <c r="F4" s="2" t="s">
        <v>95</v>
      </c>
      <c r="H4" s="2" t="s">
        <v>226</v>
      </c>
      <c r="J4" t="s">
        <v>341</v>
      </c>
      <c r="L4" t="s">
        <v>6</v>
      </c>
    </row>
    <row r="5" spans="2:12" x14ac:dyDescent="0.25">
      <c r="B5" s="30">
        <v>45380</v>
      </c>
      <c r="D5" s="2" t="s">
        <v>42</v>
      </c>
      <c r="F5" s="2" t="s">
        <v>59</v>
      </c>
      <c r="H5" s="2" t="s">
        <v>227</v>
      </c>
      <c r="J5" t="s">
        <v>342</v>
      </c>
      <c r="L5" t="s">
        <v>123</v>
      </c>
    </row>
    <row r="6" spans="2:12" x14ac:dyDescent="0.25">
      <c r="B6" s="30">
        <v>45383</v>
      </c>
      <c r="D6" s="2" t="s">
        <v>309</v>
      </c>
      <c r="F6" s="2" t="s">
        <v>112</v>
      </c>
      <c r="H6" s="2" t="s">
        <v>229</v>
      </c>
      <c r="J6" t="s">
        <v>39</v>
      </c>
      <c r="L6" t="s">
        <v>129</v>
      </c>
    </row>
    <row r="7" spans="2:12" x14ac:dyDescent="0.25">
      <c r="B7" s="30">
        <v>45409</v>
      </c>
      <c r="D7" s="34" t="s">
        <v>366</v>
      </c>
      <c r="F7" s="2" t="s">
        <v>113</v>
      </c>
      <c r="H7" s="2" t="s">
        <v>228</v>
      </c>
      <c r="L7" t="s">
        <v>407</v>
      </c>
    </row>
    <row r="8" spans="2:12" x14ac:dyDescent="0.25">
      <c r="B8" s="30">
        <v>45413</v>
      </c>
    </row>
    <row r="9" spans="2:12" x14ac:dyDescent="0.25">
      <c r="B9" s="30">
        <v>45441</v>
      </c>
    </row>
    <row r="10" spans="2:12" x14ac:dyDescent="0.25">
      <c r="B10" s="30">
        <v>45459</v>
      </c>
    </row>
    <row r="11" spans="2:12" x14ac:dyDescent="0.25">
      <c r="B11" s="30">
        <v>45460</v>
      </c>
    </row>
    <row r="12" spans="2:12" x14ac:dyDescent="0.25">
      <c r="B12" s="30">
        <v>45513</v>
      </c>
    </row>
    <row r="13" spans="2:12" x14ac:dyDescent="0.25">
      <c r="B13" s="30">
        <v>45559</v>
      </c>
    </row>
    <row r="14" spans="2:12" x14ac:dyDescent="0.25">
      <c r="B14" s="30">
        <v>45642</v>
      </c>
    </row>
    <row r="15" spans="2:12" x14ac:dyDescent="0.25">
      <c r="B15" s="30">
        <v>45651</v>
      </c>
    </row>
    <row r="16" spans="2:12" x14ac:dyDescent="0.25">
      <c r="B16" s="30">
        <v>45652</v>
      </c>
    </row>
  </sheetData>
  <pageMargins left="0.7" right="0.7" top="0.75" bottom="0.75" header="0.3" footer="0.3"/>
  <pageSetup paperSize="4401" orientation="landscape" verticalDpi="0" r:id="rId1"/>
  <tableParts count="6">
    <tablePart r:id="rId2"/>
    <tablePart r:id="rId3"/>
    <tablePart r:id="rId4"/>
    <tablePart r:id="rId5"/>
    <tablePart r:id="rId6"/>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Fee Proposals</vt:lpstr>
      <vt:lpstr>Current Projects</vt:lpstr>
      <vt:lpstr>Projects Tracker</vt:lpstr>
      <vt:lpstr>Projects Completed</vt:lpstr>
      <vt:lpstr>Outstanding Fees</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joos</dc:creator>
  <cp:lastModifiedBy>Rassie</cp:lastModifiedBy>
  <cp:lastPrinted>2025-05-21T07:52:32Z</cp:lastPrinted>
  <dcterms:created xsi:type="dcterms:W3CDTF">2024-09-04T06:00:30Z</dcterms:created>
  <dcterms:modified xsi:type="dcterms:W3CDTF">2025-06-02T14:46:31Z</dcterms:modified>
</cp:coreProperties>
</file>