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04 - Kevin Mcloughlin\"/>
    </mc:Choice>
  </mc:AlternateContent>
  <xr:revisionPtr revIDLastSave="0" documentId="13_ncr:1_{07B09DAA-4677-400D-9F5F-8C96ACC54F58}" xr6:coauthVersionLast="47" xr6:coauthVersionMax="47" xr10:uidLastSave="{00000000-0000-0000-0000-000000000000}"/>
  <bookViews>
    <workbookView xWindow="-28200" yWindow="615" windowWidth="27435" windowHeight="1449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8" i="2" l="1"/>
  <c r="O125" i="2" l="1"/>
  <c r="I138" i="2"/>
  <c r="H138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2" i="2"/>
  <c r="H103" i="2"/>
  <c r="H155" i="2" s="1"/>
  <c r="H116" i="2"/>
  <c r="H117" i="2"/>
  <c r="H118" i="2"/>
  <c r="H119" i="2"/>
  <c r="H120" i="2"/>
  <c r="H121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L175" i="2"/>
  <c r="N203" i="2"/>
  <c r="P203" i="2" s="1"/>
  <c r="N204" i="2"/>
  <c r="N205" i="2"/>
  <c r="N202" i="2"/>
  <c r="P202" i="2" s="1"/>
  <c r="P205" i="2"/>
  <c r="P204" i="2"/>
  <c r="P52" i="2"/>
  <c r="P53" i="2"/>
  <c r="P54" i="2"/>
  <c r="P55" i="2"/>
  <c r="P56" i="2"/>
  <c r="P196" i="2"/>
  <c r="P195" i="2"/>
  <c r="O209" i="2"/>
  <c r="S48" i="2"/>
  <c r="T48" i="2"/>
  <c r="U137" i="2"/>
  <c r="J179" i="2" l="1"/>
  <c r="O179" i="2" s="1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K160" i="2"/>
  <c r="K159" i="2"/>
  <c r="K158" i="2"/>
  <c r="K157" i="2"/>
  <c r="K156" i="2"/>
  <c r="K155" i="2"/>
  <c r="K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54" i="2"/>
  <c r="T137" i="2"/>
  <c r="U128" i="2"/>
  <c r="N209" i="2"/>
  <c r="N208" i="2" s="1"/>
  <c r="M208" i="2"/>
  <c r="P216" i="2"/>
  <c r="P194" i="2"/>
  <c r="P193" i="2"/>
  <c r="M48" i="2"/>
  <c r="U48" i="2" s="1"/>
  <c r="N25" i="2"/>
  <c r="M25" i="2"/>
  <c r="O135" i="2"/>
  <c r="O136" i="2"/>
  <c r="O137" i="2"/>
  <c r="O138" i="2"/>
  <c r="O139" i="2"/>
  <c r="O140" i="2"/>
  <c r="O141" i="2"/>
  <c r="O142" i="2"/>
  <c r="O143" i="2"/>
  <c r="O144" i="2"/>
  <c r="O145" i="2"/>
  <c r="N135" i="2"/>
  <c r="N136" i="2"/>
  <c r="N137" i="2"/>
  <c r="N138" i="2"/>
  <c r="N139" i="2"/>
  <c r="N140" i="2"/>
  <c r="N141" i="2"/>
  <c r="N142" i="2"/>
  <c r="N143" i="2"/>
  <c r="N144" i="2"/>
  <c r="N145" i="2"/>
  <c r="J136" i="2"/>
  <c r="J137" i="2"/>
  <c r="J138" i="2"/>
  <c r="J139" i="2"/>
  <c r="J140" i="2"/>
  <c r="J141" i="2"/>
  <c r="J142" i="2"/>
  <c r="J143" i="2"/>
  <c r="J144" i="2"/>
  <c r="J145" i="2"/>
  <c r="J135" i="2"/>
  <c r="I139" i="2"/>
  <c r="I140" i="2"/>
  <c r="I141" i="2"/>
  <c r="I142" i="2"/>
  <c r="I143" i="2"/>
  <c r="I144" i="2"/>
  <c r="I145" i="2"/>
  <c r="N111" i="2"/>
  <c r="N112" i="2"/>
  <c r="N113" i="2"/>
  <c r="N114" i="2"/>
  <c r="N115" i="2"/>
  <c r="N116" i="2"/>
  <c r="N117" i="2"/>
  <c r="N118" i="2"/>
  <c r="N119" i="2"/>
  <c r="N120" i="2"/>
  <c r="N121" i="2"/>
  <c r="J112" i="2"/>
  <c r="I164" i="2" s="1"/>
  <c r="J113" i="2"/>
  <c r="I165" i="2" s="1"/>
  <c r="J114" i="2"/>
  <c r="I166" i="2" s="1"/>
  <c r="J115" i="2"/>
  <c r="I167" i="2" s="1"/>
  <c r="J116" i="2"/>
  <c r="I168" i="2" s="1"/>
  <c r="J117" i="2"/>
  <c r="I169" i="2" s="1"/>
  <c r="J118" i="2"/>
  <c r="I170" i="2" s="1"/>
  <c r="J119" i="2"/>
  <c r="I171" i="2" s="1"/>
  <c r="J120" i="2"/>
  <c r="I172" i="2" s="1"/>
  <c r="J121" i="2"/>
  <c r="I173" i="2" s="1"/>
  <c r="J111" i="2"/>
  <c r="I163" i="2" s="1"/>
  <c r="N85" i="2"/>
  <c r="N86" i="2"/>
  <c r="N87" i="2"/>
  <c r="N88" i="2"/>
  <c r="N89" i="2"/>
  <c r="N90" i="2"/>
  <c r="N91" i="2"/>
  <c r="N92" i="2"/>
  <c r="N93" i="2"/>
  <c r="N94" i="2"/>
  <c r="N95" i="2"/>
  <c r="N96" i="2"/>
  <c r="K98" i="2"/>
  <c r="J86" i="2"/>
  <c r="J87" i="2"/>
  <c r="J88" i="2"/>
  <c r="J89" i="2"/>
  <c r="J90" i="2"/>
  <c r="J91" i="2"/>
  <c r="J92" i="2"/>
  <c r="J93" i="2"/>
  <c r="J94" i="2"/>
  <c r="J95" i="2"/>
  <c r="J96" i="2"/>
  <c r="J85" i="2"/>
  <c r="I90" i="2"/>
  <c r="I91" i="2"/>
  <c r="I92" i="2"/>
  <c r="I93" i="2"/>
  <c r="I94" i="2"/>
  <c r="I95" i="2"/>
  <c r="I96" i="2"/>
  <c r="P23" i="2"/>
  <c r="P22" i="2"/>
  <c r="P21" i="2"/>
  <c r="P20" i="2"/>
  <c r="P19" i="2"/>
  <c r="P18" i="2"/>
  <c r="P17" i="2"/>
  <c r="P16" i="2"/>
  <c r="P15" i="2"/>
  <c r="P14" i="2"/>
  <c r="P13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39" i="2"/>
  <c r="H140" i="2"/>
  <c r="H141" i="2"/>
  <c r="H142" i="2"/>
  <c r="H143" i="2"/>
  <c r="H144" i="2"/>
  <c r="H145" i="2"/>
  <c r="H90" i="2"/>
  <c r="H91" i="2"/>
  <c r="H92" i="2"/>
  <c r="H93" i="2"/>
  <c r="H94" i="2"/>
  <c r="H95" i="2"/>
  <c r="H96" i="2"/>
  <c r="I36" i="2"/>
  <c r="I37" i="2"/>
  <c r="I38" i="2"/>
  <c r="I39" i="2"/>
  <c r="I40" i="2"/>
  <c r="I41" i="2"/>
  <c r="I42" i="2"/>
  <c r="I43" i="2"/>
  <c r="I44" i="2"/>
  <c r="I45" i="2"/>
  <c r="I46" i="2"/>
  <c r="I35" i="2"/>
  <c r="M70" i="2"/>
  <c r="N73" i="2"/>
  <c r="N74" i="2"/>
  <c r="J109" i="2"/>
  <c r="I161" i="2" s="1"/>
  <c r="J110" i="2"/>
  <c r="I162" i="2" s="1"/>
  <c r="I33" i="2"/>
  <c r="I32" i="2"/>
  <c r="I31" i="2"/>
  <c r="I30" i="2"/>
  <c r="I29" i="2"/>
  <c r="I28" i="2"/>
  <c r="I27" i="2"/>
  <c r="P6" i="2"/>
  <c r="P5" i="2"/>
  <c r="P4" i="2"/>
  <c r="N127" i="2"/>
  <c r="N128" i="2"/>
  <c r="N129" i="2"/>
  <c r="N130" i="2"/>
  <c r="N131" i="2"/>
  <c r="N132" i="2"/>
  <c r="N133" i="2"/>
  <c r="N134" i="2"/>
  <c r="N126" i="2"/>
  <c r="N103" i="2"/>
  <c r="N104" i="2"/>
  <c r="N105" i="2"/>
  <c r="N106" i="2"/>
  <c r="N107" i="2"/>
  <c r="N108" i="2"/>
  <c r="N109" i="2"/>
  <c r="N110" i="2"/>
  <c r="N102" i="2"/>
  <c r="J127" i="2"/>
  <c r="J128" i="2"/>
  <c r="J129" i="2"/>
  <c r="J130" i="2"/>
  <c r="J131" i="2"/>
  <c r="J132" i="2"/>
  <c r="J133" i="2"/>
  <c r="J134" i="2"/>
  <c r="J126" i="2"/>
  <c r="I156" i="2"/>
  <c r="J105" i="2"/>
  <c r="I157" i="2" s="1"/>
  <c r="J106" i="2"/>
  <c r="I158" i="2" s="1"/>
  <c r="J107" i="2"/>
  <c r="I159" i="2" s="1"/>
  <c r="N78" i="2"/>
  <c r="N79" i="2"/>
  <c r="N80" i="2"/>
  <c r="N81" i="2"/>
  <c r="N82" i="2"/>
  <c r="N83" i="2"/>
  <c r="N84" i="2"/>
  <c r="N77" i="2"/>
  <c r="N72" i="2"/>
  <c r="N71" i="2"/>
  <c r="I34" i="2"/>
  <c r="O128" i="2"/>
  <c r="G134" i="2"/>
  <c r="P12" i="2"/>
  <c r="O133" i="2"/>
  <c r="G133" i="2"/>
  <c r="J84" i="2"/>
  <c r="J83" i="2"/>
  <c r="J82" i="2"/>
  <c r="J81" i="2"/>
  <c r="G107" i="2"/>
  <c r="G159" i="2" s="1"/>
  <c r="P57" i="2"/>
  <c r="L101" i="2"/>
  <c r="L125" i="2" s="1"/>
  <c r="I153" i="2"/>
  <c r="H153" i="2"/>
  <c r="O132" i="2"/>
  <c r="O131" i="2"/>
  <c r="O130" i="2"/>
  <c r="P11" i="2"/>
  <c r="P10" i="2"/>
  <c r="P9" i="2"/>
  <c r="P8" i="2"/>
  <c r="P7" i="2"/>
  <c r="O129" i="2"/>
  <c r="O127" i="2"/>
  <c r="O126" i="2"/>
  <c r="K137" i="2" l="1"/>
  <c r="K135" i="2"/>
  <c r="K144" i="2"/>
  <c r="K136" i="2"/>
  <c r="K145" i="2"/>
  <c r="N153" i="2"/>
  <c r="K138" i="2"/>
  <c r="P199" i="2"/>
  <c r="S131" i="2"/>
  <c r="K143" i="2"/>
  <c r="K142" i="2"/>
  <c r="K141" i="2"/>
  <c r="K140" i="2"/>
  <c r="K139" i="2"/>
  <c r="P25" i="2"/>
  <c r="J98" i="2"/>
  <c r="N70" i="2"/>
  <c r="J148" i="2"/>
  <c r="I148" i="2"/>
  <c r="S49" i="2"/>
  <c r="N125" i="2"/>
  <c r="N76" i="2"/>
  <c r="O134" i="2"/>
  <c r="K134" i="2"/>
  <c r="S50" i="2"/>
  <c r="K133" i="2"/>
  <c r="K126" i="2"/>
  <c r="K127" i="2"/>
  <c r="K130" i="2"/>
  <c r="K132" i="2"/>
  <c r="K128" i="2"/>
  <c r="K129" i="2"/>
  <c r="K131" i="2"/>
  <c r="M125" i="2"/>
  <c r="M76" i="2"/>
  <c r="P64" i="2"/>
  <c r="I179" i="2" l="1"/>
  <c r="S184" i="2"/>
  <c r="K148" i="2"/>
  <c r="J150" i="2" s="1"/>
  <c r="N150" i="2" s="1"/>
  <c r="O153" i="2"/>
  <c r="O177" i="2"/>
  <c r="H154" i="2"/>
  <c r="P149" i="2" l="1"/>
  <c r="P61" i="2" l="1"/>
  <c r="I14" i="1"/>
  <c r="K14" i="1" s="1"/>
  <c r="P14" i="1" s="1"/>
  <c r="S14" i="1" s="1"/>
  <c r="V14" i="1" s="1"/>
  <c r="N21" i="1" s="1"/>
  <c r="I13" i="1"/>
  <c r="K13" i="1" s="1"/>
  <c r="P58" i="2" l="1"/>
  <c r="T121" i="2" s="1"/>
  <c r="P13" i="1"/>
  <c r="S13" i="1" s="1"/>
  <c r="V13" i="1" s="1"/>
  <c r="N17" i="1" l="1"/>
  <c r="P211" i="2"/>
  <c r="P213" i="2" s="1"/>
  <c r="P219" i="2" s="1"/>
  <c r="L77" i="2"/>
  <c r="L96" i="2"/>
  <c r="L95" i="2"/>
  <c r="L94" i="2"/>
  <c r="L93" i="2"/>
  <c r="L74" i="2"/>
  <c r="O74" i="2" s="1"/>
  <c r="L92" i="2"/>
  <c r="L91" i="2"/>
  <c r="L73" i="2"/>
  <c r="O73" i="2" s="1"/>
  <c r="O72" i="2"/>
  <c r="L90" i="2"/>
  <c r="L89" i="2"/>
  <c r="O71" i="2"/>
  <c r="M150" i="2"/>
  <c r="O150" i="2" s="1"/>
  <c r="O124" i="2" s="1"/>
  <c r="N101" i="2"/>
  <c r="N69" i="2" s="1"/>
  <c r="T122" i="2" l="1"/>
  <c r="S125" i="2"/>
  <c r="L111" i="2"/>
  <c r="O111" i="2" s="1"/>
  <c r="O86" i="2"/>
  <c r="O93" i="2"/>
  <c r="L118" i="2"/>
  <c r="O118" i="2" s="1"/>
  <c r="O94" i="2"/>
  <c r="L119" i="2"/>
  <c r="O119" i="2" s="1"/>
  <c r="O95" i="2"/>
  <c r="L120" i="2"/>
  <c r="O120" i="2" s="1"/>
  <c r="O90" i="2"/>
  <c r="L115" i="2"/>
  <c r="O115" i="2" s="1"/>
  <c r="O96" i="2"/>
  <c r="L121" i="2"/>
  <c r="O121" i="2" s="1"/>
  <c r="O84" i="2"/>
  <c r="L109" i="2"/>
  <c r="O109" i="2" s="1"/>
  <c r="L106" i="2"/>
  <c r="O106" i="2" s="1"/>
  <c r="O81" i="2"/>
  <c r="L105" i="2"/>
  <c r="O105" i="2" s="1"/>
  <c r="O80" i="2"/>
  <c r="O92" i="2"/>
  <c r="L117" i="2"/>
  <c r="O117" i="2" s="1"/>
  <c r="L107" i="2"/>
  <c r="O107" i="2" s="1"/>
  <c r="O82" i="2"/>
  <c r="L108" i="2"/>
  <c r="O108" i="2" s="1"/>
  <c r="O83" i="2"/>
  <c r="L103" i="2"/>
  <c r="O103" i="2" s="1"/>
  <c r="O78" i="2"/>
  <c r="O85" i="2"/>
  <c r="L110" i="2"/>
  <c r="O110" i="2" s="1"/>
  <c r="O77" i="2"/>
  <c r="L102" i="2"/>
  <c r="O102" i="2" s="1"/>
  <c r="O89" i="2"/>
  <c r="L114" i="2"/>
  <c r="O114" i="2" s="1"/>
  <c r="O91" i="2"/>
  <c r="L116" i="2"/>
  <c r="O116" i="2" s="1"/>
  <c r="O87" i="2"/>
  <c r="L112" i="2"/>
  <c r="O112" i="2" s="1"/>
  <c r="O79" i="2"/>
  <c r="L104" i="2"/>
  <c r="O104" i="2" s="1"/>
  <c r="O88" i="2"/>
  <c r="L113" i="2"/>
  <c r="O113" i="2" s="1"/>
  <c r="O70" i="2"/>
  <c r="M101" i="2"/>
  <c r="M69" i="2" s="1"/>
  <c r="O101" i="2" l="1"/>
  <c r="O76" i="2"/>
  <c r="O69" i="2" s="1"/>
  <c r="F18" i="3" a="1"/>
  <c r="F18" i="3" s="1"/>
  <c r="F19" i="3" s="1"/>
  <c r="F20" i="3" s="1"/>
  <c r="O183" i="2" l="1"/>
  <c r="T184" i="2" s="1"/>
  <c r="U184" i="2" s="1"/>
  <c r="T131" i="2"/>
  <c r="U131" i="2" s="1"/>
  <c r="O180" i="2"/>
  <c r="F22" i="3"/>
  <c r="F23" i="3" s="1"/>
  <c r="F25" i="3" s="1"/>
  <c r="O186" i="2" l="1"/>
  <c r="T125" i="2" s="1"/>
  <c r="U135" i="2" l="1"/>
  <c r="U134" i="2"/>
  <c r="U13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<sst xmlns="http://schemas.openxmlformats.org/spreadsheetml/2006/main" count="198" uniqueCount="156">
  <si>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</si>
  <si>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</si>
  <si>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</si>
  <si>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</si>
  <si>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</si>
  <si>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</si>
  <si>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</si>
  <si>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</si>
  <si>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</si>
  <si>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</si>
  <si>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</si>
  <si>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</si>
  <si>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</si>
  <si>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</si>
  <si>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</si>
  <si>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</si>
  <si>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</si>
  <si>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</si>
  <si>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</si>
  <si>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</si>
  <si>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</si>
  <si>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</si>
  <si>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</si>
  <si>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</si>
  <si>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</si>
  <si>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</si>
  <si>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</si>
  <si>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</si>
  <si>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</si>
  <si>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</si>
  <si>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</si>
  <si>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</si>
  <si>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</si>
  <si>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</si>
  <si>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</si>
  <si>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</si>
  <si>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</si>
  <si>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</si>
  <si>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</si>
  <si>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</si>
  <si>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</si>
  <si>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</si>
  <si>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</si>
  <si>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</si>
  <si>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</si>
  <si>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</si>
  <si>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</si>
  <si>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</si>
  <si>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VIDEO ANIMATIONS</t>
  </si>
  <si>
    <t>Animations</t>
  </si>
  <si>
    <t>Video 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</si>
  <si>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</si>
  <si>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</si>
  <si>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</si>
  <si>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</si>
  <si>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</si>
  <si>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</si>
  <si>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</si>
  <si>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</si>
  <si>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</si>
  <si>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</si>
  <si>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</si>
  <si>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</si>
  <si>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</si>
  <si>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</si>
  <si>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</si>
  <si>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</si>
  <si>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</si>
  <si>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</si>
  <si>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</si>
  <si>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</si>
  <si>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</si>
  <si>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</si>
  <si>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</si>
  <si>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</si>
  <si>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</si>
  <si>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</si>
  <si>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</si>
  <si>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</si>
  <si>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</si>
  <si>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</si>
  <si>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</si>
  <si>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</si>
  <si>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</si>
  <si>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</si>
  <si>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</si>
  <si>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</si>
  <si>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</si>
  <si>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</si>
  <si>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</si>
  <si>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</si>
  <si>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 xml:space="preserve">TOTAL </t>
  </si>
  <si>
    <t>Price per Animiation</t>
  </si>
  <si>
    <t>ANIMATION</t>
  </si>
  <si>
    <t>Total Animation Renders</t>
  </si>
  <si>
    <t>STILL RENDERS</t>
  </si>
  <si>
    <t>Reduced</t>
  </si>
  <si>
    <t>Total Cost</t>
  </si>
  <si>
    <t>Work</t>
  </si>
  <si>
    <t>Detialed 3d modelling</t>
  </si>
  <si>
    <t>Interior and Details</t>
  </si>
  <si>
    <t>NO</t>
  </si>
  <si>
    <t>Animation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</si>
  <si>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</si>
  <si>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</si>
  <si>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</si>
  <si>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</si>
  <si>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</si>
  <si>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</si>
  <si>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</si>
  <si>
    <t>Junior Artist</t>
  </si>
  <si>
    <t>Videos / Segments</t>
  </si>
  <si>
    <t>CHAOS VANTAGE ANIMATION RENDER</t>
  </si>
  <si>
    <t>Est. Render time (hrs)</t>
  </si>
  <si>
    <t>Rate per frame</t>
  </si>
  <si>
    <t>Segament duration(Seconds)</t>
  </si>
  <si>
    <t>Rate Per frame</t>
  </si>
  <si>
    <t>Total frames to render for draft</t>
  </si>
  <si>
    <t>hrs to render drafts</t>
  </si>
  <si>
    <t>Segments</t>
  </si>
  <si>
    <t>3d Modelling and rendering</t>
  </si>
  <si>
    <t>Chaos Vantage Only</t>
  </si>
  <si>
    <t>Building The Site</t>
  </si>
  <si>
    <t>Unit Type A</t>
  </si>
  <si>
    <t>Unit Type B</t>
  </si>
  <si>
    <t>Unit Type C</t>
  </si>
  <si>
    <t>HOURLY WORK</t>
  </si>
  <si>
    <t>moerse</t>
  </si>
  <si>
    <t>Gate House</t>
  </si>
  <si>
    <t xml:space="preserve"> </t>
  </si>
  <si>
    <t>3d Modelling Total</t>
  </si>
  <si>
    <t>Rendering</t>
  </si>
  <si>
    <t>SPACES</t>
  </si>
  <si>
    <t>3d Modelling Building</t>
  </si>
  <si>
    <t>Building the Site and Landscaping</t>
  </si>
  <si>
    <t>Intermediate</t>
  </si>
  <si>
    <t>Development Rendering</t>
  </si>
  <si>
    <t>Spaces</t>
  </si>
  <si>
    <t>hrly Rate</t>
  </si>
  <si>
    <t>Images Per Unit</t>
  </si>
  <si>
    <t>hrs per image</t>
  </si>
  <si>
    <t>Units to 3d Model</t>
  </si>
  <si>
    <t>Development Renders</t>
  </si>
  <si>
    <t>Unit A - Main Unit</t>
  </si>
  <si>
    <t>Unit A1</t>
  </si>
  <si>
    <t>Unit A2</t>
  </si>
  <si>
    <t>Unit B</t>
  </si>
  <si>
    <t>Unit B1</t>
  </si>
  <si>
    <t>Unit B2</t>
  </si>
  <si>
    <t>Unit B3</t>
  </si>
  <si>
    <t>Unit C</t>
  </si>
  <si>
    <t>Unit D</t>
  </si>
  <si>
    <t>Unit E</t>
  </si>
  <si>
    <t>Unit F</t>
  </si>
  <si>
    <t>hrly Rate / T,memb.</t>
  </si>
  <si>
    <t>Unit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</si>
</sst>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1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2"/>
      <color theme="0" tint="-0.34998626667073579"/>
      <name val="Century Gothic"/>
      <family val="2"/>
    </font>
    <font>
      <sz val="14"/>
      <color theme="0" tint="-0.34998626667073579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0" fontId="6" fillId="5" borderId="47" xfId="0" applyFont="1" applyFill="1" applyBorder="1" applyAlignment="1">
      <alignment horizontal="center" vertical="center"/>
    </xf>
    <xf numFmtId="0" fontId="17" fillId="5" borderId="47" xfId="0" applyFont="1" applyFill="1" applyBorder="1"/>
    <xf numFmtId="164" fontId="6" fillId="5" borderId="47" xfId="0" applyNumberFormat="1" applyFont="1" applyFill="1" applyBorder="1" applyAlignment="1">
      <alignment horizontal="left" vertical="center"/>
    </xf>
    <xf numFmtId="164" fontId="2" fillId="5" borderId="47" xfId="0" applyNumberFormat="1" applyFont="1" applyFill="1" applyBorder="1"/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5" xfId="0" applyFont="1" applyFill="1" applyBorder="1" applyAlignment="1">
      <alignment vertical="center"/>
    </xf>
    <xf numFmtId="0" fontId="2" fillId="12" borderId="6" xfId="0" applyFont="1" applyFill="1" applyBorder="1"/>
    <xf numFmtId="0" fontId="2" fillId="12" borderId="7" xfId="0" applyFont="1" applyFill="1" applyBorder="1" applyAlignment="1">
      <alignment vertical="center"/>
    </xf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2" fillId="12" borderId="10" xfId="0" applyFont="1" applyFill="1" applyBorder="1" applyAlignment="1">
      <alignment vertical="center"/>
    </xf>
    <xf numFmtId="0" fontId="6" fillId="5" borderId="57" xfId="0" applyFont="1" applyFill="1" applyBorder="1" applyAlignment="1">
      <alignment horizontal="center" vertical="center"/>
    </xf>
    <xf numFmtId="164" fontId="6" fillId="5" borderId="57" xfId="0" applyNumberFormat="1" applyFont="1" applyFill="1" applyBorder="1" applyAlignment="1">
      <alignment horizontal="left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0" xfId="0" applyFont="1" applyFill="1" applyAlignment="1">
      <alignment vertical="center"/>
    </xf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9" fillId="4" borderId="5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0" fontId="17" fillId="5" borderId="58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2" fillId="0" borderId="29" xfId="0" applyNumberFormat="1" applyFont="1" applyBorder="1" applyAlignment="1">
      <alignment horizontal="center" vertical="center"/>
    </xf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4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164" fontId="2" fillId="11" borderId="0" xfId="0" applyNumberFormat="1" applyFont="1" applyFill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6" fillId="0" borderId="72" xfId="0" applyNumberFormat="1" applyFont="1" applyBorder="1" applyAlignment="1">
      <alignment horizontal="center"/>
    </xf>
    <xf numFmtId="164" fontId="7" fillId="10" borderId="2" xfId="0" applyNumberFormat="1" applyFont="1" applyFill="1" applyBorder="1" applyAlignment="1">
      <alignment horizontal="center"/>
    </xf>
    <xf numFmtId="164" fontId="6" fillId="0" borderId="74" xfId="0" applyNumberFormat="1" applyFont="1" applyBorder="1" applyAlignment="1">
      <alignment horizontal="center"/>
    </xf>
    <xf numFmtId="164" fontId="6" fillId="0" borderId="73" xfId="0" applyNumberFormat="1" applyFont="1" applyBorder="1" applyAlignment="1">
      <alignment horizontal="center"/>
    </xf>
    <xf numFmtId="164" fontId="2" fillId="11" borderId="30" xfId="0" applyNumberFormat="1" applyFont="1" applyFill="1" applyBorder="1" applyAlignment="1">
      <alignment horizontal="center"/>
    </xf>
    <xf numFmtId="164" fontId="6" fillId="11" borderId="73" xfId="0" applyNumberFormat="1" applyFont="1" applyFill="1" applyBorder="1" applyAlignment="1">
      <alignment horizontal="center"/>
    </xf>
    <xf numFmtId="164" fontId="6" fillId="11" borderId="27" xfId="0" applyNumberFormat="1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12" borderId="11" xfId="0" applyNumberFormat="1" applyFont="1" applyFill="1" applyBorder="1" applyAlignment="1">
      <alignment horizontal="center"/>
    </xf>
    <xf numFmtId="164" fontId="6" fillId="12" borderId="13" xfId="0" applyNumberFormat="1" applyFont="1" applyFill="1" applyBorder="1" applyAlignment="1">
      <alignment horizont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164" fontId="6" fillId="0" borderId="30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164" fontId="6" fillId="12" borderId="14" xfId="0" applyNumberFormat="1" applyFont="1" applyFill="1" applyBorder="1" applyAlignment="1">
      <alignment horizontal="center" vertical="center"/>
    </xf>
    <xf numFmtId="0" fontId="6" fillId="12" borderId="14" xfId="0" applyFont="1" applyFill="1" applyBorder="1" applyAlignment="1">
      <alignment horizontal="center" vertical="center"/>
    </xf>
    <xf numFmtId="164" fontId="6" fillId="10" borderId="8" xfId="0" applyNumberFormat="1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7" fillId="10" borderId="11" xfId="0" applyNumberFormat="1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9" borderId="11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textRotation="90"/>
    </xf>
    <xf numFmtId="0" fontId="22" fillId="0" borderId="67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8" fontId="21" fillId="3" borderId="35" xfId="0" applyNumberFormat="1" applyFont="1" applyFill="1" applyBorder="1" applyAlignment="1">
      <alignment horizontal="center" vertical="center" wrapText="1"/>
    </xf>
    <xf numFmtId="44" fontId="21" fillId="3" borderId="37" xfId="0" applyNumberFormat="1" applyFont="1" applyFill="1" applyBorder="1" applyAlignment="1">
      <alignment horizontal="center" vertical="center" wrapText="1"/>
    </xf>
    <xf numFmtId="44" fontId="21" fillId="3" borderId="38" xfId="0" applyNumberFormat="1" applyFont="1" applyFill="1" applyBorder="1" applyAlignment="1">
      <alignment horizontal="center" vertical="center" wrapText="1"/>
    </xf>
    <xf numFmtId="44" fontId="21" fillId="3" borderId="39" xfId="0" applyNumberFormat="1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65"/>
      <c r="B1" s="266"/>
      <c r="C1" s="266"/>
      <c r="D1" s="266"/>
      <c r="E1" s="267"/>
    </row>
    <row r="2" spans="1:22" x14ac:dyDescent="0.3">
      <c r="A2" s="268"/>
      <c r="B2" s="269"/>
      <c r="C2" s="269"/>
      <c r="D2" s="269"/>
      <c r="E2" s="270"/>
    </row>
    <row r="3" spans="1:22" x14ac:dyDescent="0.3">
      <c r="A3" s="268"/>
      <c r="B3" s="269"/>
      <c r="C3" s="269"/>
      <c r="D3" s="269"/>
      <c r="E3" s="270"/>
    </row>
    <row r="4" spans="1:22" x14ac:dyDescent="0.3">
      <c r="A4" s="268"/>
      <c r="B4" s="269"/>
      <c r="C4" s="269"/>
      <c r="D4" s="269"/>
      <c r="E4" s="270"/>
    </row>
    <row r="5" spans="1:22" x14ac:dyDescent="0.3">
      <c r="A5" s="268"/>
      <c r="B5" s="269"/>
      <c r="C5" s="269"/>
      <c r="D5" s="269"/>
      <c r="E5" s="270"/>
    </row>
    <row r="6" spans="1:22" x14ac:dyDescent="0.3">
      <c r="A6" s="268"/>
      <c r="B6" s="269"/>
      <c r="C6" s="269"/>
      <c r="D6" s="269"/>
      <c r="E6" s="270"/>
    </row>
    <row r="7" spans="1:22" x14ac:dyDescent="0.3">
      <c r="A7" s="268"/>
      <c r="B7" s="269"/>
      <c r="C7" s="269"/>
      <c r="D7" s="269"/>
      <c r="E7" s="270"/>
    </row>
    <row r="8" spans="1:22" x14ac:dyDescent="0.3">
      <c r="A8" s="268"/>
      <c r="B8" s="269"/>
      <c r="C8" s="269"/>
      <c r="D8" s="269"/>
      <c r="E8" s="270"/>
    </row>
    <row r="9" spans="1:22" x14ac:dyDescent="0.3">
      <c r="A9" s="268"/>
      <c r="B9" s="269"/>
      <c r="C9" s="269"/>
      <c r="D9" s="269"/>
      <c r="E9" s="270"/>
    </row>
    <row r="10" spans="1:22" ht="18" thickBot="1" x14ac:dyDescent="0.35">
      <c r="A10" s="271"/>
      <c r="B10" s="272"/>
      <c r="C10" s="272"/>
      <c r="D10" s="272"/>
      <c r="E10" s="273"/>
    </row>
    <row r="11" spans="1:22" ht="21" thickBot="1" x14ac:dyDescent="0.35">
      <c r="A11" s="284" t="s">
        <v>6</v>
      </c>
      <c r="B11" s="279"/>
      <c r="C11" s="279"/>
      <c r="D11" s="279"/>
      <c r="E11" s="280"/>
      <c r="M11" s="11"/>
      <c r="N11" s="278" t="s">
        <v>7</v>
      </c>
      <c r="O11" s="279"/>
      <c r="P11" s="279"/>
      <c r="Q11" s="279"/>
      <c r="R11" s="280"/>
    </row>
    <row r="12" spans="1:22" ht="18.75" customHeight="1" thickBot="1" x14ac:dyDescent="0.35">
      <c r="A12" s="4"/>
      <c r="B12" s="274" t="s">
        <v>1</v>
      </c>
      <c r="C12" s="275"/>
      <c r="D12" s="10" t="s">
        <v>0</v>
      </c>
      <c r="E12" s="285" t="s">
        <v>2</v>
      </c>
      <c r="F12" s="286"/>
      <c r="G12" s="287"/>
      <c r="H12" s="282" t="s">
        <v>10</v>
      </c>
      <c r="I12" s="283"/>
      <c r="J12" s="8"/>
      <c r="K12" s="9" t="s">
        <v>5</v>
      </c>
      <c r="N12" s="281" t="s">
        <v>8</v>
      </c>
      <c r="O12" s="257"/>
      <c r="P12" s="12" t="s">
        <v>11</v>
      </c>
      <c r="Q12" s="257" t="s">
        <v>9</v>
      </c>
      <c r="R12" s="257"/>
      <c r="S12" s="12" t="s">
        <v>12</v>
      </c>
      <c r="T12" s="257" t="s">
        <v>23</v>
      </c>
      <c r="U12" s="257"/>
      <c r="V12" s="13" t="s">
        <v>13</v>
      </c>
    </row>
    <row r="13" spans="1:22" ht="18" thickBot="1" x14ac:dyDescent="0.35">
      <c r="A13" s="5">
        <v>1</v>
      </c>
      <c r="B13" s="288" t="s">
        <v>47</v>
      </c>
      <c r="C13" s="288"/>
      <c r="D13" s="1" t="s">
        <v>3</v>
      </c>
      <c r="E13" s="6"/>
      <c r="F13" s="289">
        <v>47000</v>
      </c>
      <c r="G13" s="289"/>
      <c r="H13" s="7">
        <v>0.15</v>
      </c>
      <c r="I13" s="6">
        <f>F13*H13</f>
        <v>7050</v>
      </c>
      <c r="K13" s="6">
        <f>F13+I13</f>
        <v>54050</v>
      </c>
      <c r="M13" s="6"/>
      <c r="N13" s="258">
        <v>21</v>
      </c>
      <c r="O13" s="259"/>
      <c r="P13" s="14">
        <f>K13/N13</f>
        <v>2573.8095238095239</v>
      </c>
      <c r="Q13" s="259">
        <v>8</v>
      </c>
      <c r="R13" s="259"/>
      <c r="S13" s="14">
        <f>P13/Q13</f>
        <v>321.72619047619048</v>
      </c>
      <c r="T13" s="259">
        <v>2.4</v>
      </c>
      <c r="U13" s="260"/>
      <c r="V13" s="15">
        <f>S13*T13</f>
        <v>772.14285714285711</v>
      </c>
    </row>
    <row r="14" spans="1:22" ht="18" thickBot="1" x14ac:dyDescent="0.35">
      <c r="A14" s="5">
        <v>2</v>
      </c>
      <c r="B14" s="276" t="s">
        <v>96</v>
      </c>
      <c r="C14" s="276"/>
      <c r="D14" s="1" t="s">
        <v>3</v>
      </c>
      <c r="F14" s="277">
        <v>40000</v>
      </c>
      <c r="G14" s="277"/>
      <c r="H14" s="7">
        <v>0.15</v>
      </c>
      <c r="I14" s="6">
        <f>F14*H14</f>
        <v>6000</v>
      </c>
      <c r="K14" s="6">
        <f>F14+I14</f>
        <v>46000</v>
      </c>
      <c r="N14" s="261">
        <v>21</v>
      </c>
      <c r="O14" s="262"/>
      <c r="P14" s="14">
        <f>K14/N14</f>
        <v>2190.4761904761904</v>
      </c>
      <c r="Q14" s="263">
        <v>8</v>
      </c>
      <c r="R14" s="262"/>
      <c r="S14" s="14">
        <f>P14/Q14</f>
        <v>273.8095238095238</v>
      </c>
      <c r="T14" s="263">
        <v>2.4</v>
      </c>
      <c r="U14" s="264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54" t="s">
        <v>24</v>
      </c>
      <c r="O16" s="255"/>
      <c r="P16" s="256"/>
    </row>
    <row r="17" spans="1:17" ht="18" thickBot="1" x14ac:dyDescent="0.35">
      <c r="A17" s="5"/>
      <c r="N17" s="252">
        <f>V13*Q13</f>
        <v>6177.1428571428569</v>
      </c>
      <c r="O17" s="253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54" t="s">
        <v>24</v>
      </c>
      <c r="O20" s="255"/>
      <c r="P20" s="256"/>
    </row>
    <row r="21" spans="1:17" ht="18" thickBot="1" x14ac:dyDescent="0.35">
      <c r="A21" s="5"/>
      <c r="N21" s="252">
        <f>V14*Q14</f>
        <v>5257.1428571428569</v>
      </c>
      <c r="O21" s="253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48"/>
  <sheetViews>
    <sheetView tabSelected="1" topLeftCell="G156" zoomScale="70" zoomScaleNormal="70" workbookViewId="0">
      <selection activeCell="O180" sqref="O180:P181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68"/>
      <c r="B2" s="368"/>
      <c r="C2" s="368"/>
      <c r="D2" s="368"/>
      <c r="E2" s="368"/>
      <c r="H2" s="370" t="s">
        <v>27</v>
      </c>
      <c r="I2" s="370"/>
    </row>
    <row r="3" spans="1:22" ht="21" thickBot="1" x14ac:dyDescent="0.35">
      <c r="A3" s="368"/>
      <c r="B3" s="368"/>
      <c r="C3" s="368"/>
      <c r="D3" s="368"/>
      <c r="E3" s="368"/>
      <c r="H3" s="53" t="s">
        <v>31</v>
      </c>
      <c r="I3" s="371" t="s">
        <v>28</v>
      </c>
      <c r="J3" s="372"/>
      <c r="K3" s="63" t="s">
        <v>29</v>
      </c>
      <c r="L3" s="64" t="s">
        <v>30</v>
      </c>
      <c r="M3" s="65" t="s">
        <v>43</v>
      </c>
      <c r="N3" s="357" t="s">
        <v>41</v>
      </c>
      <c r="O3" s="358"/>
      <c r="P3" s="357" t="s">
        <v>4</v>
      </c>
      <c r="Q3" s="359"/>
      <c r="R3" s="360"/>
      <c r="S3" s="1" t="s">
        <v>44</v>
      </c>
      <c r="T3" s="1" t="s">
        <v>45</v>
      </c>
    </row>
    <row r="4" spans="1:22" x14ac:dyDescent="0.3">
      <c r="A4" s="368"/>
      <c r="B4" s="368"/>
      <c r="C4" s="368"/>
      <c r="D4" s="368"/>
      <c r="E4" s="368"/>
      <c r="H4" s="113">
        <v>1</v>
      </c>
      <c r="I4" s="308" t="s">
        <v>143</v>
      </c>
      <c r="J4" s="308"/>
      <c r="K4" s="52"/>
      <c r="L4" s="52"/>
      <c r="M4" s="46">
        <v>0</v>
      </c>
      <c r="N4" s="308">
        <v>0</v>
      </c>
      <c r="O4" s="308"/>
      <c r="P4" s="308">
        <f>M4+N4</f>
        <v>0</v>
      </c>
      <c r="Q4" s="308"/>
      <c r="R4" s="335"/>
      <c r="S4" s="311">
        <v>5500</v>
      </c>
      <c r="T4" s="348">
        <v>2000</v>
      </c>
      <c r="V4" s="395" t="s">
        <v>95</v>
      </c>
    </row>
    <row r="5" spans="1:22" x14ac:dyDescent="0.3">
      <c r="A5" s="368"/>
      <c r="B5" s="368"/>
      <c r="C5" s="368"/>
      <c r="D5" s="368"/>
      <c r="E5" s="368"/>
      <c r="H5" s="190">
        <v>2</v>
      </c>
      <c r="I5" s="305">
        <v>0</v>
      </c>
      <c r="J5" s="305"/>
      <c r="K5" s="116"/>
      <c r="L5" s="116"/>
      <c r="M5" s="115">
        <v>0</v>
      </c>
      <c r="N5" s="334">
        <v>0</v>
      </c>
      <c r="O5" s="334"/>
      <c r="P5" s="334">
        <f>M5+N5</f>
        <v>0</v>
      </c>
      <c r="Q5" s="334"/>
      <c r="R5" s="336"/>
      <c r="S5" s="312"/>
      <c r="T5" s="349"/>
      <c r="V5" s="395"/>
    </row>
    <row r="6" spans="1:22" x14ac:dyDescent="0.3">
      <c r="A6" s="368"/>
      <c r="B6" s="368"/>
      <c r="C6" s="368"/>
      <c r="D6" s="368"/>
      <c r="E6" s="368"/>
      <c r="H6" s="189">
        <v>3</v>
      </c>
      <c r="I6" s="276">
        <v>0</v>
      </c>
      <c r="J6" s="276"/>
      <c r="K6" s="3"/>
      <c r="L6" s="3"/>
      <c r="M6" s="5">
        <v>0</v>
      </c>
      <c r="N6" s="314">
        <v>0</v>
      </c>
      <c r="O6" s="314"/>
      <c r="P6" s="314">
        <f>M6+N6</f>
        <v>0</v>
      </c>
      <c r="Q6" s="314"/>
      <c r="R6" s="325"/>
      <c r="S6" s="312"/>
      <c r="T6" s="349"/>
      <c r="V6" s="395"/>
    </row>
    <row r="7" spans="1:22" x14ac:dyDescent="0.3">
      <c r="A7" s="368"/>
      <c r="B7" s="368"/>
      <c r="C7" s="368"/>
      <c r="D7" s="368"/>
      <c r="E7" s="368"/>
      <c r="H7" s="190">
        <v>4</v>
      </c>
      <c r="I7" s="305">
        <v>0</v>
      </c>
      <c r="J7" s="305"/>
      <c r="K7" s="116"/>
      <c r="L7" s="191"/>
      <c r="M7" s="115">
        <v>0</v>
      </c>
      <c r="N7" s="305">
        <v>0</v>
      </c>
      <c r="O7" s="305"/>
      <c r="P7" s="334">
        <f t="shared" ref="P7:P9" si="0">SUM(M7+N7)</f>
        <v>0</v>
      </c>
      <c r="Q7" s="334"/>
      <c r="R7" s="336"/>
      <c r="S7" s="312"/>
      <c r="T7" s="349"/>
      <c r="V7" s="395"/>
    </row>
    <row r="8" spans="1:22" x14ac:dyDescent="0.3">
      <c r="A8" s="368"/>
      <c r="B8" s="368"/>
      <c r="C8" s="368"/>
      <c r="D8" s="368"/>
      <c r="E8" s="368"/>
      <c r="H8" s="189">
        <v>5</v>
      </c>
      <c r="I8" s="276">
        <v>0</v>
      </c>
      <c r="J8" s="276"/>
      <c r="K8" s="3"/>
      <c r="L8" s="2"/>
      <c r="M8" s="5">
        <v>0</v>
      </c>
      <c r="N8" s="314">
        <v>0</v>
      </c>
      <c r="O8" s="314"/>
      <c r="P8" s="314">
        <f t="shared" si="0"/>
        <v>0</v>
      </c>
      <c r="Q8" s="314"/>
      <c r="R8" s="325"/>
      <c r="S8" s="312"/>
      <c r="T8" s="349"/>
      <c r="V8" s="395"/>
    </row>
    <row r="9" spans="1:22" x14ac:dyDescent="0.3">
      <c r="A9" s="368"/>
      <c r="B9" s="368"/>
      <c r="C9" s="368"/>
      <c r="D9" s="368"/>
      <c r="E9" s="368"/>
      <c r="H9" s="190">
        <v>6</v>
      </c>
      <c r="I9" s="305">
        <v>0</v>
      </c>
      <c r="J9" s="305"/>
      <c r="K9" s="116"/>
      <c r="L9" s="116"/>
      <c r="M9" s="115">
        <v>0</v>
      </c>
      <c r="N9" s="334">
        <v>0</v>
      </c>
      <c r="O9" s="334"/>
      <c r="P9" s="334">
        <f t="shared" si="0"/>
        <v>0</v>
      </c>
      <c r="Q9" s="334"/>
      <c r="R9" s="336"/>
      <c r="S9" s="312"/>
      <c r="T9" s="349"/>
      <c r="V9" s="395"/>
    </row>
    <row r="10" spans="1:22" x14ac:dyDescent="0.3">
      <c r="A10" s="368"/>
      <c r="B10" s="368"/>
      <c r="C10" s="368"/>
      <c r="D10" s="368"/>
      <c r="E10" s="368"/>
      <c r="H10" s="189">
        <v>7</v>
      </c>
      <c r="I10" s="276">
        <v>0</v>
      </c>
      <c r="J10" s="276"/>
      <c r="K10" s="3"/>
      <c r="L10" s="3"/>
      <c r="M10" s="5">
        <v>0</v>
      </c>
      <c r="N10" s="314">
        <v>0</v>
      </c>
      <c r="O10" s="314"/>
      <c r="P10" s="314">
        <f t="shared" ref="P10:P11" si="1">SUM(M10+N10)</f>
        <v>0</v>
      </c>
      <c r="Q10" s="314"/>
      <c r="R10" s="325"/>
      <c r="S10" s="312"/>
      <c r="T10" s="349"/>
      <c r="V10" s="395"/>
    </row>
    <row r="11" spans="1:22" x14ac:dyDescent="0.3">
      <c r="A11" s="368"/>
      <c r="B11" s="368"/>
      <c r="C11" s="368"/>
      <c r="D11" s="368"/>
      <c r="E11" s="368"/>
      <c r="H11" s="190">
        <v>8</v>
      </c>
      <c r="I11" s="305">
        <v>0</v>
      </c>
      <c r="J11" s="305"/>
      <c r="K11" s="194"/>
      <c r="L11" s="116"/>
      <c r="M11" s="115">
        <v>0</v>
      </c>
      <c r="N11" s="334">
        <v>0</v>
      </c>
      <c r="O11" s="334"/>
      <c r="P11" s="334">
        <f t="shared" si="1"/>
        <v>0</v>
      </c>
      <c r="Q11" s="334"/>
      <c r="R11" s="336"/>
      <c r="S11" s="312"/>
      <c r="T11" s="349"/>
      <c r="V11" s="395"/>
    </row>
    <row r="12" spans="1:22" x14ac:dyDescent="0.3">
      <c r="A12" s="368"/>
      <c r="B12" s="368"/>
      <c r="C12" s="368"/>
      <c r="D12" s="368"/>
      <c r="E12" s="368"/>
      <c r="H12" s="189">
        <v>9</v>
      </c>
      <c r="I12" s="276">
        <v>0</v>
      </c>
      <c r="J12" s="276"/>
      <c r="K12" s="3"/>
      <c r="L12" s="3"/>
      <c r="M12" s="5">
        <v>0</v>
      </c>
      <c r="N12" s="314">
        <v>0</v>
      </c>
      <c r="O12" s="314"/>
      <c r="P12" s="314">
        <f t="shared" ref="P12" si="2">SUM(M12+N12)</f>
        <v>0</v>
      </c>
      <c r="Q12" s="314"/>
      <c r="R12" s="325"/>
      <c r="S12" s="312"/>
      <c r="T12" s="349"/>
      <c r="V12" s="395"/>
    </row>
    <row r="13" spans="1:22" x14ac:dyDescent="0.3">
      <c r="A13" s="368"/>
      <c r="B13" s="368"/>
      <c r="C13" s="368"/>
      <c r="D13" s="368"/>
      <c r="E13" s="368"/>
      <c r="H13" s="190">
        <v>10</v>
      </c>
      <c r="I13" s="305">
        <v>0</v>
      </c>
      <c r="J13" s="305"/>
      <c r="K13" s="116"/>
      <c r="L13" s="116"/>
      <c r="M13" s="115">
        <v>0</v>
      </c>
      <c r="N13" s="334">
        <v>0</v>
      </c>
      <c r="O13" s="334"/>
      <c r="P13" s="334">
        <f t="shared" ref="P13" si="3">SUM(M13+N13)</f>
        <v>0</v>
      </c>
      <c r="Q13" s="334"/>
      <c r="R13" s="336"/>
      <c r="S13" s="312"/>
      <c r="T13" s="349"/>
      <c r="V13" s="395"/>
    </row>
    <row r="14" spans="1:22" x14ac:dyDescent="0.3">
      <c r="A14" s="368"/>
      <c r="B14" s="368"/>
      <c r="C14" s="368"/>
      <c r="D14" s="368"/>
      <c r="E14" s="368"/>
      <c r="H14" s="189">
        <v>11</v>
      </c>
      <c r="I14" s="276">
        <v>0</v>
      </c>
      <c r="J14" s="276"/>
      <c r="K14" s="3"/>
      <c r="L14" s="3"/>
      <c r="M14" s="5">
        <v>0</v>
      </c>
      <c r="N14" s="314">
        <v>0</v>
      </c>
      <c r="O14" s="314"/>
      <c r="P14" s="314">
        <f t="shared" ref="P14" si="4">SUM(M14+N14)</f>
        <v>0</v>
      </c>
      <c r="Q14" s="314"/>
      <c r="R14" s="325"/>
      <c r="S14" s="312"/>
      <c r="T14" s="349"/>
      <c r="V14" s="395"/>
    </row>
    <row r="15" spans="1:22" x14ac:dyDescent="0.3">
      <c r="A15" s="368"/>
      <c r="B15" s="368"/>
      <c r="C15" s="368"/>
      <c r="D15" s="368"/>
      <c r="E15" s="368"/>
      <c r="H15" s="190">
        <v>12</v>
      </c>
      <c r="I15" s="305">
        <v>0</v>
      </c>
      <c r="J15" s="305"/>
      <c r="K15" s="116"/>
      <c r="L15" s="116"/>
      <c r="M15" s="115">
        <v>0</v>
      </c>
      <c r="N15" s="334">
        <v>0</v>
      </c>
      <c r="O15" s="334"/>
      <c r="P15" s="334">
        <f t="shared" ref="P15" si="5">SUM(M15+N15)</f>
        <v>0</v>
      </c>
      <c r="Q15" s="334"/>
      <c r="R15" s="336"/>
      <c r="S15" s="312"/>
      <c r="T15" s="349"/>
      <c r="V15" s="395"/>
    </row>
    <row r="16" spans="1:22" x14ac:dyDescent="0.3">
      <c r="A16" s="368"/>
      <c r="B16" s="368"/>
      <c r="C16" s="368"/>
      <c r="D16" s="368"/>
      <c r="E16" s="368"/>
      <c r="H16" s="189">
        <v>13</v>
      </c>
      <c r="I16" s="276">
        <v>0</v>
      </c>
      <c r="J16" s="276"/>
      <c r="K16" s="3"/>
      <c r="L16" s="3"/>
      <c r="M16" s="5">
        <v>0</v>
      </c>
      <c r="N16" s="314">
        <v>0</v>
      </c>
      <c r="O16" s="314"/>
      <c r="P16" s="314">
        <f t="shared" ref="P16" si="6">SUM(M16+N16)</f>
        <v>0</v>
      </c>
      <c r="Q16" s="314"/>
      <c r="R16" s="325"/>
      <c r="S16" s="312"/>
      <c r="T16" s="349"/>
      <c r="V16" s="395"/>
    </row>
    <row r="17" spans="1:22" x14ac:dyDescent="0.3">
      <c r="A17" s="368"/>
      <c r="B17" s="368"/>
      <c r="C17" s="368"/>
      <c r="D17" s="368"/>
      <c r="E17" s="368"/>
      <c r="H17" s="190">
        <v>14</v>
      </c>
      <c r="I17" s="305">
        <v>0</v>
      </c>
      <c r="J17" s="305"/>
      <c r="K17" s="116"/>
      <c r="L17" s="116"/>
      <c r="M17" s="115">
        <v>0</v>
      </c>
      <c r="N17" s="334">
        <v>0</v>
      </c>
      <c r="O17" s="334"/>
      <c r="P17" s="334">
        <f t="shared" ref="P17" si="7">SUM(M17+N17)</f>
        <v>0</v>
      </c>
      <c r="Q17" s="334"/>
      <c r="R17" s="336"/>
      <c r="S17" s="312"/>
      <c r="T17" s="349"/>
      <c r="V17" s="395"/>
    </row>
    <row r="18" spans="1:22" x14ac:dyDescent="0.3">
      <c r="A18" s="368"/>
      <c r="B18" s="368"/>
      <c r="C18" s="368"/>
      <c r="D18" s="368"/>
      <c r="E18" s="368"/>
      <c r="H18" s="189">
        <v>15</v>
      </c>
      <c r="I18" s="276">
        <v>0</v>
      </c>
      <c r="J18" s="276"/>
      <c r="K18" s="3"/>
      <c r="L18" s="3"/>
      <c r="M18" s="5">
        <v>0</v>
      </c>
      <c r="N18" s="314">
        <v>0</v>
      </c>
      <c r="O18" s="314"/>
      <c r="P18" s="314">
        <f t="shared" ref="P18" si="8">SUM(M18+N18)</f>
        <v>0</v>
      </c>
      <c r="Q18" s="314"/>
      <c r="R18" s="325"/>
      <c r="S18" s="312"/>
      <c r="T18" s="349"/>
      <c r="V18" s="395"/>
    </row>
    <row r="19" spans="1:22" x14ac:dyDescent="0.3">
      <c r="A19" s="368"/>
      <c r="B19" s="368"/>
      <c r="C19" s="368"/>
      <c r="D19" s="368"/>
      <c r="E19" s="368"/>
      <c r="H19" s="190">
        <v>16</v>
      </c>
      <c r="I19" s="305">
        <v>0</v>
      </c>
      <c r="J19" s="305"/>
      <c r="K19" s="116"/>
      <c r="L19" s="116"/>
      <c r="M19" s="115">
        <v>0</v>
      </c>
      <c r="N19" s="334">
        <v>0</v>
      </c>
      <c r="O19" s="334"/>
      <c r="P19" s="334">
        <f t="shared" ref="P19" si="9">SUM(M19+N19)</f>
        <v>0</v>
      </c>
      <c r="Q19" s="334"/>
      <c r="R19" s="336"/>
      <c r="S19" s="312"/>
      <c r="T19" s="349"/>
      <c r="V19" s="395"/>
    </row>
    <row r="20" spans="1:22" x14ac:dyDescent="0.3">
      <c r="A20" s="368"/>
      <c r="B20" s="368"/>
      <c r="C20" s="368"/>
      <c r="D20" s="368"/>
      <c r="E20" s="368"/>
      <c r="H20" s="189">
        <v>17</v>
      </c>
      <c r="I20" s="276">
        <v>0</v>
      </c>
      <c r="J20" s="276"/>
      <c r="K20" s="3"/>
      <c r="L20" s="3"/>
      <c r="M20" s="5">
        <v>0</v>
      </c>
      <c r="N20" s="314">
        <v>0</v>
      </c>
      <c r="O20" s="314"/>
      <c r="P20" s="314">
        <f t="shared" ref="P20" si="10">SUM(M20+N20)</f>
        <v>0</v>
      </c>
      <c r="Q20" s="314"/>
      <c r="R20" s="325"/>
      <c r="S20" s="312"/>
      <c r="T20" s="349"/>
      <c r="V20" s="395"/>
    </row>
    <row r="21" spans="1:22" x14ac:dyDescent="0.3">
      <c r="A21" s="368"/>
      <c r="B21" s="368"/>
      <c r="C21" s="368"/>
      <c r="D21" s="368"/>
      <c r="E21" s="368"/>
      <c r="H21" s="190">
        <v>18</v>
      </c>
      <c r="I21" s="305">
        <v>0</v>
      </c>
      <c r="J21" s="305"/>
      <c r="K21" s="116"/>
      <c r="L21" s="116"/>
      <c r="M21" s="115">
        <v>0</v>
      </c>
      <c r="N21" s="334">
        <v>0</v>
      </c>
      <c r="O21" s="334"/>
      <c r="P21" s="334">
        <f t="shared" ref="P21" si="11">SUM(M21+N21)</f>
        <v>0</v>
      </c>
      <c r="Q21" s="334"/>
      <c r="R21" s="336"/>
      <c r="S21" s="312"/>
      <c r="T21" s="349"/>
      <c r="V21" s="395"/>
    </row>
    <row r="22" spans="1:22" x14ac:dyDescent="0.3">
      <c r="A22" s="368"/>
      <c r="B22" s="368"/>
      <c r="C22" s="368"/>
      <c r="D22" s="368"/>
      <c r="E22" s="368"/>
      <c r="H22" s="189">
        <v>19</v>
      </c>
      <c r="I22" s="276">
        <v>0</v>
      </c>
      <c r="J22" s="276"/>
      <c r="K22" s="3"/>
      <c r="L22" s="3"/>
      <c r="M22" s="5">
        <v>0</v>
      </c>
      <c r="N22" s="314">
        <v>0</v>
      </c>
      <c r="O22" s="314"/>
      <c r="P22" s="314">
        <f t="shared" ref="P22" si="12">SUM(M22+N22)</f>
        <v>0</v>
      </c>
      <c r="Q22" s="314"/>
      <c r="R22" s="325"/>
      <c r="S22" s="312"/>
      <c r="T22" s="349"/>
      <c r="V22" s="395"/>
    </row>
    <row r="23" spans="1:22" x14ac:dyDescent="0.3">
      <c r="A23" s="368"/>
      <c r="B23" s="368"/>
      <c r="C23" s="368"/>
      <c r="D23" s="368"/>
      <c r="E23" s="368"/>
      <c r="H23" s="190">
        <v>20</v>
      </c>
      <c r="I23" s="305">
        <v>0</v>
      </c>
      <c r="J23" s="305"/>
      <c r="K23" s="116"/>
      <c r="L23" s="116"/>
      <c r="M23" s="115">
        <v>0</v>
      </c>
      <c r="N23" s="334">
        <v>0</v>
      </c>
      <c r="O23" s="334"/>
      <c r="P23" s="334">
        <f t="shared" ref="P23" si="13">SUM(M23+N23)</f>
        <v>0</v>
      </c>
      <c r="Q23" s="334"/>
      <c r="R23" s="336"/>
      <c r="S23" s="312"/>
      <c r="T23" s="349"/>
      <c r="V23" s="395"/>
    </row>
    <row r="24" spans="1:22" ht="18" thickBot="1" x14ac:dyDescent="0.35">
      <c r="A24" s="368"/>
      <c r="B24" s="368"/>
      <c r="C24" s="368"/>
      <c r="D24" s="368"/>
      <c r="E24" s="368"/>
      <c r="H24" s="189"/>
      <c r="I24" s="276"/>
      <c r="J24" s="276"/>
      <c r="K24" s="3"/>
      <c r="L24" s="3"/>
      <c r="M24" s="5"/>
      <c r="N24" s="314"/>
      <c r="O24" s="314"/>
      <c r="P24" s="314"/>
      <c r="Q24" s="314"/>
      <c r="R24" s="325"/>
      <c r="S24" s="312"/>
      <c r="T24" s="349"/>
      <c r="V24" s="395"/>
    </row>
    <row r="25" spans="1:22" ht="18" thickBot="1" x14ac:dyDescent="0.35">
      <c r="A25" s="368"/>
      <c r="B25" s="368"/>
      <c r="C25" s="368"/>
      <c r="D25" s="368"/>
      <c r="E25" s="368"/>
      <c r="H25" s="195"/>
      <c r="I25" s="197"/>
      <c r="J25" s="197"/>
      <c r="K25" s="196"/>
      <c r="L25" s="196"/>
      <c r="M25" s="198">
        <f>SUM(M4:M23)</f>
        <v>0</v>
      </c>
      <c r="N25" s="329">
        <f>SUM(N4:O24)</f>
        <v>0</v>
      </c>
      <c r="O25" s="330"/>
      <c r="P25" s="326">
        <f>SUM(P4:R24)</f>
        <v>0</v>
      </c>
      <c r="Q25" s="327"/>
      <c r="R25" s="328"/>
      <c r="S25" s="312"/>
      <c r="T25" s="349"/>
      <c r="V25" s="395"/>
    </row>
    <row r="26" spans="1:22" x14ac:dyDescent="0.3">
      <c r="A26" s="368"/>
      <c r="B26" s="368"/>
      <c r="C26" s="368"/>
      <c r="D26" s="368"/>
      <c r="E26" s="368"/>
      <c r="H26" s="306" t="s">
        <v>48</v>
      </c>
      <c r="I26" s="307"/>
      <c r="J26" s="307"/>
      <c r="K26" s="188"/>
      <c r="L26" s="104"/>
      <c r="M26" s="308" t="s">
        <v>49</v>
      </c>
      <c r="N26" s="308"/>
      <c r="O26" s="308"/>
      <c r="P26" s="308"/>
      <c r="Q26" s="308"/>
      <c r="R26" s="308"/>
      <c r="S26" s="312"/>
      <c r="T26" s="349"/>
      <c r="U26" s="299">
        <v>5500</v>
      </c>
      <c r="V26" s="395" t="s">
        <v>93</v>
      </c>
    </row>
    <row r="27" spans="1:22" x14ac:dyDescent="0.3">
      <c r="A27" s="368"/>
      <c r="B27" s="368"/>
      <c r="C27" s="368"/>
      <c r="D27" s="368"/>
      <c r="E27" s="368"/>
      <c r="H27" s="189">
        <v>1</v>
      </c>
      <c r="I27" s="276" t="str">
        <f t="shared" ref="I27:I35" si="14">I4</f>
        <v>Unit A - Main Unit</v>
      </c>
      <c r="J27" s="276"/>
      <c r="K27" s="3"/>
      <c r="L27" s="3"/>
      <c r="M27" s="276">
        <v>0</v>
      </c>
      <c r="N27" s="276"/>
      <c r="O27" s="276"/>
      <c r="P27" s="334"/>
      <c r="Q27" s="334"/>
      <c r="R27" s="334"/>
      <c r="S27" s="312"/>
      <c r="T27" s="349"/>
      <c r="U27" s="300"/>
      <c r="V27" s="395"/>
    </row>
    <row r="28" spans="1:22" x14ac:dyDescent="0.3">
      <c r="A28" s="368"/>
      <c r="B28" s="368"/>
      <c r="C28" s="368"/>
      <c r="D28" s="368"/>
      <c r="E28" s="368"/>
      <c r="H28" s="190">
        <v>2</v>
      </c>
      <c r="I28" s="305">
        <f t="shared" si="14"/>
        <v>0</v>
      </c>
      <c r="J28" s="305"/>
      <c r="K28" s="116"/>
      <c r="L28" s="116"/>
      <c r="M28" s="305">
        <v>0</v>
      </c>
      <c r="N28" s="305"/>
      <c r="O28" s="305"/>
      <c r="P28" s="334"/>
      <c r="Q28" s="334"/>
      <c r="R28" s="334"/>
      <c r="S28" s="312"/>
      <c r="T28" s="349"/>
      <c r="U28" s="300"/>
      <c r="V28" s="395"/>
    </row>
    <row r="29" spans="1:22" x14ac:dyDescent="0.3">
      <c r="A29" s="368"/>
      <c r="B29" s="368"/>
      <c r="C29" s="368"/>
      <c r="D29" s="368"/>
      <c r="E29" s="368"/>
      <c r="H29" s="189">
        <v>3</v>
      </c>
      <c r="I29" s="276">
        <f t="shared" si="14"/>
        <v>0</v>
      </c>
      <c r="J29" s="276"/>
      <c r="K29" s="3"/>
      <c r="L29" s="3"/>
      <c r="M29" s="276">
        <v>0</v>
      </c>
      <c r="N29" s="276"/>
      <c r="O29" s="276"/>
      <c r="P29" s="334"/>
      <c r="Q29" s="334"/>
      <c r="R29" s="334"/>
      <c r="S29" s="312"/>
      <c r="T29" s="349"/>
      <c r="U29" s="300"/>
      <c r="V29" s="395"/>
    </row>
    <row r="30" spans="1:22" x14ac:dyDescent="0.3">
      <c r="A30" s="368"/>
      <c r="B30" s="368"/>
      <c r="C30" s="368"/>
      <c r="D30" s="368"/>
      <c r="E30" s="368"/>
      <c r="H30" s="190">
        <v>4</v>
      </c>
      <c r="I30" s="305">
        <f t="shared" si="14"/>
        <v>0</v>
      </c>
      <c r="J30" s="305"/>
      <c r="K30" s="116"/>
      <c r="L30" s="116"/>
      <c r="M30" s="305">
        <v>0</v>
      </c>
      <c r="N30" s="305"/>
      <c r="O30" s="305"/>
      <c r="P30" s="334"/>
      <c r="Q30" s="334"/>
      <c r="R30" s="334"/>
      <c r="S30" s="312"/>
      <c r="T30" s="349"/>
      <c r="U30" s="300"/>
      <c r="V30" s="395"/>
    </row>
    <row r="31" spans="1:22" x14ac:dyDescent="0.3">
      <c r="A31" s="368"/>
      <c r="B31" s="368"/>
      <c r="C31" s="368"/>
      <c r="D31" s="368"/>
      <c r="E31" s="368"/>
      <c r="H31" s="189">
        <v>5</v>
      </c>
      <c r="I31" s="276">
        <f t="shared" si="14"/>
        <v>0</v>
      </c>
      <c r="J31" s="276"/>
      <c r="K31" s="3"/>
      <c r="L31" s="3"/>
      <c r="M31" s="276">
        <v>0</v>
      </c>
      <c r="N31" s="276"/>
      <c r="O31" s="276"/>
      <c r="P31" s="334"/>
      <c r="Q31" s="334"/>
      <c r="R31" s="334"/>
      <c r="S31" s="312"/>
      <c r="T31" s="349"/>
      <c r="U31" s="300"/>
      <c r="V31" s="395"/>
    </row>
    <row r="32" spans="1:22" x14ac:dyDescent="0.3">
      <c r="A32" s="368"/>
      <c r="B32" s="368"/>
      <c r="C32" s="368"/>
      <c r="D32" s="368"/>
      <c r="E32" s="368"/>
      <c r="H32" s="190">
        <v>6</v>
      </c>
      <c r="I32" s="305">
        <f t="shared" si="14"/>
        <v>0</v>
      </c>
      <c r="J32" s="305"/>
      <c r="K32" s="191"/>
      <c r="L32" s="116"/>
      <c r="M32" s="305">
        <v>0</v>
      </c>
      <c r="N32" s="305"/>
      <c r="O32" s="305"/>
      <c r="P32" s="334"/>
      <c r="Q32" s="334"/>
      <c r="R32" s="334"/>
      <c r="S32" s="312"/>
      <c r="T32" s="349"/>
      <c r="U32" s="300"/>
      <c r="V32" s="395"/>
    </row>
    <row r="33" spans="1:22" x14ac:dyDescent="0.3">
      <c r="A33" s="368"/>
      <c r="B33" s="368"/>
      <c r="C33" s="368"/>
      <c r="D33" s="368"/>
      <c r="E33" s="368"/>
      <c r="H33" s="189">
        <v>7</v>
      </c>
      <c r="I33" s="309">
        <f t="shared" si="14"/>
        <v>0</v>
      </c>
      <c r="J33" s="309"/>
      <c r="K33" s="2"/>
      <c r="L33" s="3"/>
      <c r="M33" s="309">
        <v>0</v>
      </c>
      <c r="N33" s="309"/>
      <c r="O33" s="309"/>
      <c r="P33" s="334"/>
      <c r="Q33" s="334"/>
      <c r="R33" s="334"/>
      <c r="S33" s="312"/>
      <c r="T33" s="349"/>
      <c r="U33" s="300"/>
      <c r="V33" s="395"/>
    </row>
    <row r="34" spans="1:22" x14ac:dyDescent="0.3">
      <c r="A34" s="368"/>
      <c r="B34" s="368"/>
      <c r="C34" s="368"/>
      <c r="D34" s="368"/>
      <c r="E34" s="368"/>
      <c r="H34" s="190">
        <v>8</v>
      </c>
      <c r="I34" s="310">
        <f t="shared" si="14"/>
        <v>0</v>
      </c>
      <c r="J34" s="310"/>
      <c r="K34" s="191"/>
      <c r="L34" s="116"/>
      <c r="M34" s="310">
        <v>0</v>
      </c>
      <c r="N34" s="310"/>
      <c r="O34" s="310"/>
      <c r="P34" s="334"/>
      <c r="Q34" s="334"/>
      <c r="R34" s="334"/>
      <c r="S34" s="312"/>
      <c r="T34" s="349"/>
      <c r="U34" s="300"/>
      <c r="V34" s="395"/>
    </row>
    <row r="35" spans="1:22" x14ac:dyDescent="0.3">
      <c r="A35" s="368"/>
      <c r="B35" s="368"/>
      <c r="C35" s="368"/>
      <c r="D35" s="368"/>
      <c r="E35" s="368"/>
      <c r="H35" s="189">
        <v>9</v>
      </c>
      <c r="I35" s="309">
        <f t="shared" si="14"/>
        <v>0</v>
      </c>
      <c r="J35" s="309"/>
      <c r="K35" s="2"/>
      <c r="L35" s="3"/>
      <c r="M35" s="309">
        <v>0</v>
      </c>
      <c r="N35" s="309"/>
      <c r="O35" s="309"/>
      <c r="P35" s="334"/>
      <c r="Q35" s="334"/>
      <c r="R35" s="334"/>
      <c r="S35" s="312"/>
      <c r="T35" s="349"/>
      <c r="U35" s="300"/>
      <c r="V35" s="395"/>
    </row>
    <row r="36" spans="1:22" x14ac:dyDescent="0.3">
      <c r="A36" s="368"/>
      <c r="B36" s="368"/>
      <c r="C36" s="368"/>
      <c r="D36" s="368"/>
      <c r="E36" s="368"/>
      <c r="H36" s="190">
        <v>10</v>
      </c>
      <c r="I36" s="310">
        <f t="shared" ref="I36:I46" si="15">I13</f>
        <v>0</v>
      </c>
      <c r="J36" s="310"/>
      <c r="K36" s="191"/>
      <c r="L36" s="116"/>
      <c r="M36" s="305">
        <v>0</v>
      </c>
      <c r="N36" s="305"/>
      <c r="O36" s="305"/>
      <c r="P36" s="334"/>
      <c r="Q36" s="334"/>
      <c r="R36" s="334"/>
      <c r="S36" s="312"/>
      <c r="T36" s="349"/>
      <c r="U36" s="300"/>
      <c r="V36" s="395"/>
    </row>
    <row r="37" spans="1:22" x14ac:dyDescent="0.3">
      <c r="A37" s="368"/>
      <c r="B37" s="368"/>
      <c r="C37" s="368"/>
      <c r="D37" s="368"/>
      <c r="E37" s="368"/>
      <c r="H37" s="189">
        <v>11</v>
      </c>
      <c r="I37" s="309">
        <f t="shared" si="15"/>
        <v>0</v>
      </c>
      <c r="J37" s="309"/>
      <c r="K37" s="2"/>
      <c r="L37" s="3"/>
      <c r="M37" s="276">
        <v>0</v>
      </c>
      <c r="N37" s="276"/>
      <c r="O37" s="276"/>
      <c r="P37" s="334"/>
      <c r="Q37" s="334"/>
      <c r="R37" s="334"/>
      <c r="S37" s="312"/>
      <c r="T37" s="349"/>
      <c r="U37" s="300"/>
      <c r="V37" s="395"/>
    </row>
    <row r="38" spans="1:22" x14ac:dyDescent="0.3">
      <c r="A38" s="368"/>
      <c r="B38" s="368"/>
      <c r="C38" s="368"/>
      <c r="D38" s="368"/>
      <c r="E38" s="368"/>
      <c r="H38" s="190">
        <v>12</v>
      </c>
      <c r="I38" s="310">
        <f t="shared" si="15"/>
        <v>0</v>
      </c>
      <c r="J38" s="310"/>
      <c r="K38" s="191"/>
      <c r="L38" s="116"/>
      <c r="M38" s="305">
        <v>0</v>
      </c>
      <c r="N38" s="305"/>
      <c r="O38" s="305"/>
      <c r="P38" s="334"/>
      <c r="Q38" s="334"/>
      <c r="R38" s="334"/>
      <c r="S38" s="312"/>
      <c r="T38" s="349"/>
      <c r="U38" s="300"/>
      <c r="V38" s="395"/>
    </row>
    <row r="39" spans="1:22" x14ac:dyDescent="0.3">
      <c r="A39" s="368"/>
      <c r="B39" s="368"/>
      <c r="C39" s="368"/>
      <c r="D39" s="368"/>
      <c r="E39" s="368"/>
      <c r="H39" s="189">
        <v>13</v>
      </c>
      <c r="I39" s="309">
        <f t="shared" si="15"/>
        <v>0</v>
      </c>
      <c r="J39" s="309"/>
      <c r="K39" s="2"/>
      <c r="L39" s="3"/>
      <c r="M39" s="276">
        <v>0</v>
      </c>
      <c r="N39" s="276"/>
      <c r="O39" s="276"/>
      <c r="P39" s="334"/>
      <c r="Q39" s="334"/>
      <c r="R39" s="334"/>
      <c r="S39" s="312"/>
      <c r="T39" s="349"/>
      <c r="U39" s="300"/>
      <c r="V39" s="395"/>
    </row>
    <row r="40" spans="1:22" x14ac:dyDescent="0.3">
      <c r="A40" s="368"/>
      <c r="B40" s="368"/>
      <c r="C40" s="368"/>
      <c r="D40" s="368"/>
      <c r="E40" s="368"/>
      <c r="H40" s="190">
        <v>14</v>
      </c>
      <c r="I40" s="310">
        <f t="shared" si="15"/>
        <v>0</v>
      </c>
      <c r="J40" s="310"/>
      <c r="K40" s="191"/>
      <c r="L40" s="116"/>
      <c r="M40" s="305">
        <v>0</v>
      </c>
      <c r="N40" s="305"/>
      <c r="O40" s="305"/>
      <c r="P40" s="334"/>
      <c r="Q40" s="334"/>
      <c r="R40" s="334"/>
      <c r="S40" s="312"/>
      <c r="T40" s="349"/>
      <c r="U40" s="300"/>
      <c r="V40" s="395"/>
    </row>
    <row r="41" spans="1:22" x14ac:dyDescent="0.3">
      <c r="A41" s="368"/>
      <c r="B41" s="368"/>
      <c r="C41" s="368"/>
      <c r="D41" s="368"/>
      <c r="E41" s="368"/>
      <c r="H41" s="189">
        <v>15</v>
      </c>
      <c r="I41" s="309">
        <f t="shared" si="15"/>
        <v>0</v>
      </c>
      <c r="J41" s="309"/>
      <c r="K41" s="2"/>
      <c r="L41" s="3"/>
      <c r="M41" s="276">
        <v>0</v>
      </c>
      <c r="N41" s="276"/>
      <c r="O41" s="276"/>
      <c r="P41" s="334"/>
      <c r="Q41" s="334"/>
      <c r="R41" s="334"/>
      <c r="S41" s="312"/>
      <c r="T41" s="349"/>
      <c r="U41" s="300"/>
      <c r="V41" s="395"/>
    </row>
    <row r="42" spans="1:22" x14ac:dyDescent="0.3">
      <c r="A42" s="368"/>
      <c r="B42" s="368"/>
      <c r="C42" s="368"/>
      <c r="D42" s="368"/>
      <c r="E42" s="368"/>
      <c r="H42" s="190">
        <v>16</v>
      </c>
      <c r="I42" s="310">
        <f t="shared" si="15"/>
        <v>0</v>
      </c>
      <c r="J42" s="310"/>
      <c r="K42" s="191"/>
      <c r="L42" s="116"/>
      <c r="M42" s="305">
        <v>0</v>
      </c>
      <c r="N42" s="305"/>
      <c r="O42" s="305"/>
      <c r="P42" s="334"/>
      <c r="Q42" s="334"/>
      <c r="R42" s="334"/>
      <c r="S42" s="312"/>
      <c r="T42" s="349"/>
      <c r="U42" s="300"/>
      <c r="V42" s="395"/>
    </row>
    <row r="43" spans="1:22" x14ac:dyDescent="0.3">
      <c r="A43" s="368"/>
      <c r="B43" s="368"/>
      <c r="C43" s="368"/>
      <c r="D43" s="368"/>
      <c r="E43" s="368"/>
      <c r="H43" s="189">
        <v>17</v>
      </c>
      <c r="I43" s="309">
        <f t="shared" si="15"/>
        <v>0</v>
      </c>
      <c r="J43" s="309"/>
      <c r="K43" s="2"/>
      <c r="L43" s="3"/>
      <c r="M43" s="276">
        <v>0</v>
      </c>
      <c r="N43" s="276"/>
      <c r="O43" s="276"/>
      <c r="P43" s="334"/>
      <c r="Q43" s="334"/>
      <c r="R43" s="334"/>
      <c r="S43" s="312"/>
      <c r="T43" s="349"/>
      <c r="U43" s="300"/>
      <c r="V43" s="395"/>
    </row>
    <row r="44" spans="1:22" x14ac:dyDescent="0.3">
      <c r="A44" s="368"/>
      <c r="B44" s="368"/>
      <c r="C44" s="368"/>
      <c r="D44" s="368"/>
      <c r="E44" s="368"/>
      <c r="H44" s="190">
        <v>18</v>
      </c>
      <c r="I44" s="310">
        <f t="shared" si="15"/>
        <v>0</v>
      </c>
      <c r="J44" s="310"/>
      <c r="K44" s="191"/>
      <c r="L44" s="116"/>
      <c r="M44" s="305">
        <v>0</v>
      </c>
      <c r="N44" s="305"/>
      <c r="O44" s="305"/>
      <c r="P44" s="334"/>
      <c r="Q44" s="334"/>
      <c r="R44" s="334"/>
      <c r="S44" s="312"/>
      <c r="T44" s="349"/>
      <c r="U44" s="300"/>
      <c r="V44" s="395"/>
    </row>
    <row r="45" spans="1:22" x14ac:dyDescent="0.3">
      <c r="A45" s="368"/>
      <c r="B45" s="368"/>
      <c r="C45" s="368"/>
      <c r="D45" s="368"/>
      <c r="E45" s="368"/>
      <c r="H45" s="189">
        <v>19</v>
      </c>
      <c r="I45" s="309">
        <f t="shared" si="15"/>
        <v>0</v>
      </c>
      <c r="J45" s="309"/>
      <c r="K45" s="2"/>
      <c r="L45" s="3"/>
      <c r="M45" s="276">
        <v>0</v>
      </c>
      <c r="N45" s="276"/>
      <c r="O45" s="276"/>
      <c r="P45" s="334"/>
      <c r="Q45" s="334"/>
      <c r="R45" s="334"/>
      <c r="S45" s="312"/>
      <c r="T45" s="349"/>
      <c r="U45" s="300"/>
      <c r="V45" s="395"/>
    </row>
    <row r="46" spans="1:22" x14ac:dyDescent="0.3">
      <c r="A46" s="368"/>
      <c r="B46" s="368"/>
      <c r="C46" s="368"/>
      <c r="D46" s="368"/>
      <c r="E46" s="368"/>
      <c r="H46" s="190">
        <v>20</v>
      </c>
      <c r="I46" s="310">
        <f t="shared" si="15"/>
        <v>0</v>
      </c>
      <c r="J46" s="310"/>
      <c r="K46" s="191"/>
      <c r="L46" s="116"/>
      <c r="M46" s="305">
        <v>0</v>
      </c>
      <c r="N46" s="305"/>
      <c r="O46" s="305"/>
      <c r="P46" s="334"/>
      <c r="Q46" s="334"/>
      <c r="R46" s="334"/>
      <c r="S46" s="312"/>
      <c r="T46" s="349"/>
      <c r="U46" s="300"/>
      <c r="V46" s="395"/>
    </row>
    <row r="47" spans="1:22" ht="18" thickBot="1" x14ac:dyDescent="0.35">
      <c r="A47" s="368"/>
      <c r="B47" s="368"/>
      <c r="C47" s="368"/>
      <c r="D47" s="368"/>
      <c r="E47" s="368"/>
      <c r="H47" s="192"/>
      <c r="I47" s="373"/>
      <c r="J47" s="373"/>
      <c r="K47" s="193"/>
      <c r="L47" s="193"/>
      <c r="M47" s="373"/>
      <c r="N47" s="373"/>
      <c r="O47" s="373"/>
      <c r="P47" s="374" t="s">
        <v>94</v>
      </c>
      <c r="Q47" s="374"/>
      <c r="R47" s="374"/>
      <c r="S47" s="313"/>
      <c r="T47" s="350"/>
      <c r="U47" s="301"/>
      <c r="V47" s="395"/>
    </row>
    <row r="48" spans="1:22" ht="18" thickBot="1" x14ac:dyDescent="0.35">
      <c r="A48" s="368"/>
      <c r="B48" s="368"/>
      <c r="C48" s="368"/>
      <c r="D48" s="368"/>
      <c r="E48" s="368"/>
      <c r="H48" s="410"/>
      <c r="I48" s="410"/>
      <c r="J48" s="410"/>
      <c r="K48" s="410"/>
      <c r="L48" s="411"/>
      <c r="M48" s="412">
        <f>SUM(M27:O46)</f>
        <v>0</v>
      </c>
      <c r="N48" s="413"/>
      <c r="O48" s="413"/>
      <c r="P48" s="413"/>
      <c r="Q48" s="413"/>
      <c r="R48" s="414"/>
      <c r="S48" s="66">
        <f>SUM(M4:M24)*S4</f>
        <v>0</v>
      </c>
      <c r="T48" s="67">
        <f>SUM(N4:O24)*T4</f>
        <v>0</v>
      </c>
      <c r="U48" s="68">
        <f>M48*U26</f>
        <v>0</v>
      </c>
    </row>
    <row r="49" spans="1:22" ht="23.25" thickBot="1" x14ac:dyDescent="0.35">
      <c r="A49" s="368"/>
      <c r="B49" s="368"/>
      <c r="C49" s="368"/>
      <c r="D49" s="368"/>
      <c r="E49" s="368"/>
      <c r="S49" s="351">
        <f>S48+T48</f>
        <v>0</v>
      </c>
      <c r="T49" s="352"/>
      <c r="U49" s="127" t="s">
        <v>84</v>
      </c>
    </row>
    <row r="50" spans="1:22" ht="21" thickBot="1" x14ac:dyDescent="0.35">
      <c r="A50" s="368"/>
      <c r="B50" s="368"/>
      <c r="C50" s="368"/>
      <c r="D50" s="368"/>
      <c r="E50" s="368"/>
      <c r="H50" s="247" t="s">
        <v>70</v>
      </c>
      <c r="I50" s="248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302">
        <f>SUM(S48:U48)</f>
        <v>0</v>
      </c>
      <c r="T50" s="303"/>
      <c r="U50" s="304"/>
      <c r="V50" s="1" t="s">
        <v>85</v>
      </c>
    </row>
    <row r="51" spans="1:22" ht="18" thickBot="1" x14ac:dyDescent="0.35">
      <c r="A51" s="368"/>
      <c r="B51" s="368"/>
      <c r="C51" s="368"/>
      <c r="D51" s="368"/>
      <c r="E51" s="368"/>
      <c r="H51" s="25"/>
      <c r="I51" s="26"/>
      <c r="J51" s="26"/>
      <c r="K51" s="27"/>
      <c r="L51" s="31"/>
      <c r="M51" s="32"/>
      <c r="N51" s="25"/>
      <c r="O51" s="27"/>
      <c r="P51" s="242"/>
      <c r="Q51" s="204"/>
      <c r="R51" s="205"/>
    </row>
    <row r="52" spans="1:22" ht="18" thickBot="1" x14ac:dyDescent="0.35">
      <c r="A52" s="368"/>
      <c r="B52" s="368"/>
      <c r="C52" s="368"/>
      <c r="D52" s="368"/>
      <c r="E52" s="368"/>
      <c r="H52" s="116" t="s">
        <v>141</v>
      </c>
      <c r="I52" s="116"/>
      <c r="J52" s="116" t="s">
        <v>133</v>
      </c>
      <c r="K52" s="116"/>
      <c r="L52" s="244">
        <v>25</v>
      </c>
      <c r="M52" s="233"/>
      <c r="N52" s="116">
        <v>798</v>
      </c>
      <c r="O52" s="116"/>
      <c r="P52" s="245">
        <f t="shared" ref="P52:P56" si="16">L52*N52</f>
        <v>19950</v>
      </c>
      <c r="Q52" s="54"/>
      <c r="R52" s="54"/>
    </row>
    <row r="53" spans="1:22" ht="18" thickBot="1" x14ac:dyDescent="0.35">
      <c r="A53" s="368"/>
      <c r="B53" s="368"/>
      <c r="C53" s="368"/>
      <c r="D53" s="368"/>
      <c r="E53" s="368"/>
      <c r="H53" s="3">
        <v>0</v>
      </c>
      <c r="I53" s="3"/>
      <c r="J53" s="3"/>
      <c r="K53" s="3"/>
      <c r="L53" s="31">
        <v>60</v>
      </c>
      <c r="M53" s="42"/>
      <c r="N53" s="3">
        <v>0</v>
      </c>
      <c r="O53" s="3"/>
      <c r="P53" s="243">
        <f t="shared" si="16"/>
        <v>0</v>
      </c>
      <c r="Q53" s="54"/>
      <c r="R53" s="54"/>
    </row>
    <row r="54" spans="1:22" ht="18" thickBot="1" x14ac:dyDescent="0.35">
      <c r="A54" s="368"/>
      <c r="B54" s="368"/>
      <c r="C54" s="368"/>
      <c r="D54" s="368"/>
      <c r="E54" s="368"/>
      <c r="H54" s="116">
        <v>0</v>
      </c>
      <c r="I54" s="116"/>
      <c r="J54" s="116"/>
      <c r="K54" s="116"/>
      <c r="L54" s="244">
        <v>60</v>
      </c>
      <c r="M54" s="233"/>
      <c r="N54" s="116">
        <v>0</v>
      </c>
      <c r="O54" s="116"/>
      <c r="P54" s="245">
        <f t="shared" si="16"/>
        <v>0</v>
      </c>
      <c r="Q54" s="54"/>
      <c r="R54" s="54"/>
    </row>
    <row r="55" spans="1:22" ht="18" thickBot="1" x14ac:dyDescent="0.35">
      <c r="A55" s="368"/>
      <c r="B55" s="368"/>
      <c r="C55" s="368"/>
      <c r="D55" s="368"/>
      <c r="E55" s="368"/>
      <c r="H55" s="3">
        <v>0</v>
      </c>
      <c r="I55" s="3"/>
      <c r="J55" s="3"/>
      <c r="K55" s="3"/>
      <c r="L55" s="31">
        <v>25</v>
      </c>
      <c r="M55" s="42"/>
      <c r="N55" s="3">
        <v>0</v>
      </c>
      <c r="O55" s="3"/>
      <c r="P55" s="243">
        <f t="shared" si="16"/>
        <v>0</v>
      </c>
      <c r="Q55" s="54"/>
      <c r="R55" s="54"/>
    </row>
    <row r="56" spans="1:22" ht="18" thickBot="1" x14ac:dyDescent="0.35">
      <c r="A56" s="368"/>
      <c r="B56" s="368"/>
      <c r="C56" s="368"/>
      <c r="D56" s="368"/>
      <c r="E56" s="368"/>
      <c r="H56" s="116"/>
      <c r="I56" s="116"/>
      <c r="J56" s="116"/>
      <c r="K56" s="116"/>
      <c r="L56" s="244"/>
      <c r="M56" s="233"/>
      <c r="N56" s="116">
        <v>0</v>
      </c>
      <c r="O56" s="116"/>
      <c r="P56" s="246">
        <f t="shared" si="16"/>
        <v>0</v>
      </c>
      <c r="Q56" s="54"/>
      <c r="R56" s="54"/>
    </row>
    <row r="57" spans="1:22" ht="18" thickBot="1" x14ac:dyDescent="0.35">
      <c r="A57" s="368"/>
      <c r="B57" s="368"/>
      <c r="C57" s="368"/>
      <c r="D57" s="368"/>
      <c r="E57" s="368"/>
      <c r="H57" s="3" t="s">
        <v>99</v>
      </c>
      <c r="I57" s="3"/>
      <c r="J57" s="3" t="s">
        <v>100</v>
      </c>
      <c r="K57" s="3"/>
      <c r="L57" s="31">
        <v>50</v>
      </c>
      <c r="M57" s="42"/>
      <c r="N57" s="3">
        <v>0</v>
      </c>
      <c r="O57" s="3"/>
      <c r="P57" s="240">
        <f>L57*N57</f>
        <v>0</v>
      </c>
      <c r="Q57" s="54"/>
      <c r="R57" s="54"/>
    </row>
    <row r="58" spans="1:22" ht="19.5" thickBot="1" x14ac:dyDescent="0.35">
      <c r="A58" s="368"/>
      <c r="B58" s="368"/>
      <c r="C58" s="368"/>
      <c r="D58" s="368"/>
      <c r="E58" s="368"/>
      <c r="H58" s="3"/>
      <c r="I58" s="3"/>
      <c r="J58" s="3"/>
      <c r="K58" s="3"/>
      <c r="L58" s="42"/>
      <c r="M58" s="42"/>
      <c r="N58" s="386" t="s">
        <v>4</v>
      </c>
      <c r="O58" s="386"/>
      <c r="P58" s="241">
        <f>SUM(P51:P57)</f>
        <v>19950</v>
      </c>
      <c r="Q58" s="54"/>
      <c r="R58" s="54"/>
      <c r="T58" s="6"/>
    </row>
    <row r="59" spans="1:22" ht="18" thickBot="1" x14ac:dyDescent="0.35">
      <c r="A59" s="368"/>
      <c r="B59" s="368"/>
      <c r="C59" s="368"/>
      <c r="D59" s="368"/>
      <c r="E59" s="368"/>
    </row>
    <row r="60" spans="1:22" ht="21" thickBot="1" x14ac:dyDescent="0.35">
      <c r="A60" s="368"/>
      <c r="B60" s="368"/>
      <c r="C60" s="368"/>
      <c r="D60" s="368"/>
      <c r="E60" s="368"/>
      <c r="H60" s="18" t="s">
        <v>32</v>
      </c>
      <c r="I60" s="19"/>
      <c r="J60" s="19"/>
      <c r="K60" s="20"/>
      <c r="L60" s="21" t="s">
        <v>15</v>
      </c>
      <c r="M60" s="22"/>
      <c r="N60" s="21" t="s">
        <v>14</v>
      </c>
      <c r="O60" s="22"/>
      <c r="P60" s="21" t="s">
        <v>16</v>
      </c>
      <c r="Q60" s="23"/>
      <c r="R60" s="24"/>
    </row>
    <row r="61" spans="1:22" x14ac:dyDescent="0.3">
      <c r="A61" s="368"/>
      <c r="B61" s="368"/>
      <c r="C61" s="368"/>
      <c r="D61" s="368"/>
      <c r="E61" s="368"/>
      <c r="H61" s="119" t="s">
        <v>101</v>
      </c>
      <c r="I61" s="26"/>
      <c r="J61" s="26"/>
      <c r="K61" s="27"/>
      <c r="L61" s="31">
        <v>12</v>
      </c>
      <c r="M61" s="32"/>
      <c r="N61" s="25">
        <v>0</v>
      </c>
      <c r="O61" s="27"/>
      <c r="P61" s="28">
        <f>L61*N61</f>
        <v>0</v>
      </c>
      <c r="Q61" s="29"/>
      <c r="R61" s="30"/>
      <c r="S61" s="3"/>
    </row>
    <row r="62" spans="1:22" ht="18" thickBot="1" x14ac:dyDescent="0.35">
      <c r="A62" s="368"/>
      <c r="B62" s="368"/>
      <c r="C62" s="368"/>
      <c r="D62" s="368"/>
      <c r="E62" s="368"/>
      <c r="H62" s="3"/>
      <c r="I62" s="3"/>
      <c r="J62" s="3"/>
      <c r="K62" s="3"/>
      <c r="L62" s="42"/>
      <c r="M62" s="42"/>
      <c r="N62" s="3"/>
      <c r="O62" s="3"/>
      <c r="P62" s="54"/>
      <c r="Q62" s="54"/>
      <c r="R62" s="54"/>
      <c r="S62" s="3"/>
    </row>
    <row r="63" spans="1:22" ht="21" thickBot="1" x14ac:dyDescent="0.35">
      <c r="A63" s="368"/>
      <c r="B63" s="368"/>
      <c r="C63" s="368"/>
      <c r="D63" s="368"/>
      <c r="E63" s="368"/>
      <c r="H63" s="18" t="s">
        <v>35</v>
      </c>
      <c r="I63" s="19"/>
      <c r="J63" s="19"/>
      <c r="K63" s="20" t="s">
        <v>36</v>
      </c>
      <c r="L63" s="21" t="s">
        <v>15</v>
      </c>
      <c r="M63" s="22"/>
      <c r="N63" s="21" t="s">
        <v>14</v>
      </c>
      <c r="O63" s="22"/>
      <c r="P63" s="21" t="s">
        <v>16</v>
      </c>
      <c r="Q63" s="23"/>
      <c r="R63" s="24"/>
    </row>
    <row r="64" spans="1:22" x14ac:dyDescent="0.3">
      <c r="A64" s="368"/>
      <c r="B64" s="368"/>
      <c r="C64" s="368"/>
      <c r="D64" s="368"/>
      <c r="E64" s="368"/>
      <c r="H64" s="119" t="s">
        <v>101</v>
      </c>
      <c r="I64" s="26"/>
      <c r="J64" s="26"/>
      <c r="K64" s="27" t="s">
        <v>37</v>
      </c>
      <c r="L64" s="31">
        <v>8</v>
      </c>
      <c r="M64" s="32"/>
      <c r="N64" s="25">
        <v>0</v>
      </c>
      <c r="O64" s="27"/>
      <c r="P64" s="28">
        <f>L64*N64</f>
        <v>0</v>
      </c>
      <c r="Q64" s="29"/>
      <c r="R64" s="30"/>
    </row>
    <row r="65" spans="1:19" ht="21" customHeight="1" thickBot="1" x14ac:dyDescent="0.35">
      <c r="A65" s="369"/>
      <c r="B65" s="369"/>
      <c r="C65" s="369"/>
      <c r="D65" s="369"/>
      <c r="E65" s="36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"/>
    </row>
    <row r="66" spans="1:19" ht="21" thickBot="1" x14ac:dyDescent="0.35">
      <c r="A66" s="375" t="s">
        <v>26</v>
      </c>
      <c r="B66" s="376"/>
      <c r="C66" s="376"/>
      <c r="D66" s="376"/>
      <c r="E66" s="377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"/>
    </row>
    <row r="67" spans="1:19" ht="18.75" customHeight="1" thickBot="1" x14ac:dyDescent="0.35">
      <c r="A67" s="361"/>
      <c r="B67" s="361"/>
      <c r="C67" s="361"/>
      <c r="D67" s="361"/>
      <c r="E67" s="361"/>
      <c r="F67" s="159"/>
      <c r="G67" s="160"/>
      <c r="H67" s="161"/>
      <c r="I67" s="161"/>
      <c r="J67" s="161"/>
      <c r="K67" s="161"/>
      <c r="L67" s="161"/>
      <c r="M67" s="161"/>
      <c r="N67" s="161"/>
      <c r="O67" s="161"/>
      <c r="P67" s="161"/>
      <c r="Q67" s="162"/>
      <c r="R67" s="37"/>
    </row>
    <row r="68" spans="1:19" ht="21" customHeight="1" thickBot="1" x14ac:dyDescent="0.35">
      <c r="D68" s="364"/>
      <c r="E68" s="364"/>
      <c r="F68" s="158"/>
      <c r="H68" s="318" t="s">
        <v>21</v>
      </c>
      <c r="I68" s="319"/>
      <c r="J68" s="320"/>
      <c r="L68" s="3" t="s">
        <v>22</v>
      </c>
      <c r="M68" s="1" t="s">
        <v>57</v>
      </c>
      <c r="N68" s="1" t="s">
        <v>56</v>
      </c>
      <c r="O68" s="314" t="s">
        <v>91</v>
      </c>
      <c r="P68" s="314"/>
      <c r="Q68" s="163"/>
    </row>
    <row r="69" spans="1:19" ht="21" thickBot="1" x14ac:dyDescent="0.35">
      <c r="A69" s="365"/>
      <c r="B69" s="366"/>
      <c r="C69" s="367"/>
      <c r="D69" s="362"/>
      <c r="E69" s="363"/>
      <c r="F69" s="158"/>
      <c r="H69" s="378" t="s">
        <v>33</v>
      </c>
      <c r="I69" s="379"/>
      <c r="J69" s="379"/>
      <c r="K69" s="79"/>
      <c r="L69" s="79"/>
      <c r="M69" s="82">
        <f>M70+M76+M101</f>
        <v>40</v>
      </c>
      <c r="N69" s="80">
        <f>N70+N76+N101</f>
        <v>5</v>
      </c>
      <c r="O69" s="346">
        <f>O70+O76+P64+P61</f>
        <v>22154.285714285714</v>
      </c>
      <c r="P69" s="347"/>
      <c r="Q69" s="163"/>
    </row>
    <row r="70" spans="1:19" ht="18" thickBot="1" x14ac:dyDescent="0.35">
      <c r="A70" s="384"/>
      <c r="B70" s="384"/>
      <c r="C70" s="384"/>
      <c r="F70" s="158"/>
      <c r="H70" s="75"/>
      <c r="I70" s="76"/>
      <c r="J70" s="76" t="s">
        <v>78</v>
      </c>
      <c r="K70" s="3" t="s">
        <v>19</v>
      </c>
      <c r="L70" s="3" t="s">
        <v>20</v>
      </c>
      <c r="M70" s="77">
        <f>SUM(M71:M74)</f>
        <v>16</v>
      </c>
      <c r="N70" s="78">
        <f>SUM(N71:N74)</f>
        <v>2</v>
      </c>
      <c r="O70" s="316">
        <f>SUM(O71:P74)</f>
        <v>7200</v>
      </c>
      <c r="P70" s="317"/>
      <c r="Q70" s="164"/>
      <c r="R70" s="2"/>
    </row>
    <row r="71" spans="1:19" ht="18" thickBot="1" x14ac:dyDescent="0.35">
      <c r="A71" s="385"/>
      <c r="B71" s="385"/>
      <c r="C71" s="385"/>
      <c r="D71" s="276"/>
      <c r="E71" s="276"/>
      <c r="F71" s="158"/>
      <c r="H71" s="387"/>
      <c r="I71" s="388"/>
      <c r="J71" s="98">
        <v>0</v>
      </c>
      <c r="K71" s="211" t="s">
        <v>110</v>
      </c>
      <c r="L71" s="44">
        <v>450</v>
      </c>
      <c r="M71" s="122">
        <v>0</v>
      </c>
      <c r="N71" s="45">
        <f>M71/8</f>
        <v>0</v>
      </c>
      <c r="O71" s="343">
        <f>M71*L71</f>
        <v>0</v>
      </c>
      <c r="P71" s="343"/>
      <c r="Q71" s="164"/>
      <c r="R71" s="2"/>
    </row>
    <row r="72" spans="1:19" ht="18" thickBot="1" x14ac:dyDescent="0.35">
      <c r="F72" s="158"/>
      <c r="H72" s="321" t="s">
        <v>134</v>
      </c>
      <c r="I72" s="322"/>
      <c r="J72" s="99">
        <v>0</v>
      </c>
      <c r="K72" s="222" t="s">
        <v>135</v>
      </c>
      <c r="L72" s="44">
        <v>450</v>
      </c>
      <c r="M72" s="123">
        <v>16</v>
      </c>
      <c r="N72" s="40">
        <f>M72/8</f>
        <v>2</v>
      </c>
      <c r="O72" s="332">
        <f>M72*L72</f>
        <v>7200</v>
      </c>
      <c r="P72" s="333"/>
      <c r="Q72" s="164"/>
      <c r="R72" s="2"/>
    </row>
    <row r="73" spans="1:19" ht="18" thickBot="1" x14ac:dyDescent="0.35">
      <c r="F73" s="158"/>
      <c r="H73" s="380"/>
      <c r="I73" s="381"/>
      <c r="J73" s="99">
        <v>0</v>
      </c>
      <c r="K73" s="222" t="s">
        <v>47</v>
      </c>
      <c r="L73" s="44">
        <f>Employees!V13</f>
        <v>772.14285714285711</v>
      </c>
      <c r="M73" s="123">
        <v>0</v>
      </c>
      <c r="N73" s="40">
        <f t="shared" ref="N73:N74" si="17">M73/8</f>
        <v>0</v>
      </c>
      <c r="O73" s="332">
        <f t="shared" ref="O73:O74" si="18">M73*L73</f>
        <v>0</v>
      </c>
      <c r="P73" s="333"/>
      <c r="Q73" s="164"/>
      <c r="R73" s="2"/>
    </row>
    <row r="74" spans="1:19" x14ac:dyDescent="0.3">
      <c r="F74" s="158"/>
      <c r="H74" s="382"/>
      <c r="I74" s="383"/>
      <c r="J74" s="99">
        <v>0</v>
      </c>
      <c r="K74" s="222" t="s">
        <v>47</v>
      </c>
      <c r="L74" s="44">
        <f>Employees!V13</f>
        <v>772.14285714285711</v>
      </c>
      <c r="M74" s="123">
        <v>0</v>
      </c>
      <c r="N74" s="40">
        <f t="shared" si="17"/>
        <v>0</v>
      </c>
      <c r="O74" s="332">
        <f t="shared" si="18"/>
        <v>0</v>
      </c>
      <c r="P74" s="333"/>
      <c r="Q74" s="164"/>
      <c r="R74" s="2"/>
    </row>
    <row r="75" spans="1:19" ht="18" thickBot="1" x14ac:dyDescent="0.35">
      <c r="F75" s="158"/>
      <c r="H75" s="4"/>
      <c r="I75" s="315" t="s">
        <v>38</v>
      </c>
      <c r="J75" s="315"/>
      <c r="K75" s="3"/>
      <c r="L75" s="6"/>
      <c r="M75" s="1" t="s">
        <v>54</v>
      </c>
      <c r="N75" s="165"/>
      <c r="O75" s="42"/>
      <c r="P75" s="42"/>
      <c r="Q75" s="164"/>
      <c r="R75" s="2"/>
    </row>
    <row r="76" spans="1:19" ht="18" thickBot="1" x14ac:dyDescent="0.35">
      <c r="F76" s="158"/>
      <c r="G76" s="5"/>
      <c r="H76" s="55" t="s">
        <v>132</v>
      </c>
      <c r="I76" s="5" t="s">
        <v>40</v>
      </c>
      <c r="J76" s="5" t="s">
        <v>42</v>
      </c>
      <c r="K76" s="5" t="s">
        <v>69</v>
      </c>
      <c r="L76" s="6" t="s">
        <v>154</v>
      </c>
      <c r="M76" s="71">
        <f>SUM(M77:M84)</f>
        <v>20</v>
      </c>
      <c r="N76" s="62">
        <f>SUM(N77:N84)</f>
        <v>2.5</v>
      </c>
      <c r="O76" s="344">
        <f>SUM(O77:P84)</f>
        <v>14954.285714285714</v>
      </c>
      <c r="P76" s="345"/>
      <c r="Q76" s="164"/>
      <c r="R76" s="2"/>
      <c r="S76" s="6"/>
    </row>
    <row r="77" spans="1:19" x14ac:dyDescent="0.3">
      <c r="F77" s="158"/>
      <c r="G77" s="5">
        <v>1</v>
      </c>
      <c r="H77" s="5" t="s">
        <v>143</v>
      </c>
      <c r="I77" s="5">
        <v>9</v>
      </c>
      <c r="J77" s="5">
        <v>0</v>
      </c>
      <c r="K77" s="3">
        <v>0</v>
      </c>
      <c r="L77" s="6">
        <f>Employees!V13</f>
        <v>772.14285714285711</v>
      </c>
      <c r="M77" s="69">
        <v>16</v>
      </c>
      <c r="N77" s="61">
        <f>M77/8</f>
        <v>2</v>
      </c>
      <c r="O77" s="297">
        <f>(M77*L77)+(K77*A71)</f>
        <v>12354.285714285714</v>
      </c>
      <c r="P77" s="297"/>
      <c r="Q77" s="164"/>
      <c r="R77" s="2"/>
    </row>
    <row r="78" spans="1:19" x14ac:dyDescent="0.3">
      <c r="F78" s="158"/>
      <c r="G78" s="115">
        <v>2</v>
      </c>
      <c r="H78" s="115" t="s">
        <v>144</v>
      </c>
      <c r="I78" s="115">
        <v>3</v>
      </c>
      <c r="J78" s="115">
        <v>0</v>
      </c>
      <c r="K78" s="116">
        <v>0</v>
      </c>
      <c r="L78" s="117">
        <v>650</v>
      </c>
      <c r="M78" s="121">
        <v>0.5</v>
      </c>
      <c r="N78" s="187">
        <f t="shared" ref="N78:N96" si="19">M78/8</f>
        <v>6.25E-2</v>
      </c>
      <c r="O78" s="298">
        <f>(M78*L78)+(K78*A71)</f>
        <v>325</v>
      </c>
      <c r="P78" s="298"/>
      <c r="Q78" s="164"/>
      <c r="R78" s="2"/>
    </row>
    <row r="79" spans="1:19" x14ac:dyDescent="0.3">
      <c r="F79" s="158"/>
      <c r="G79" s="5">
        <v>3</v>
      </c>
      <c r="H79" s="5" t="s">
        <v>145</v>
      </c>
      <c r="I79" s="5">
        <v>3</v>
      </c>
      <c r="J79" s="5">
        <v>0</v>
      </c>
      <c r="K79" s="3">
        <v>0</v>
      </c>
      <c r="L79" s="6">
        <v>650</v>
      </c>
      <c r="M79" s="69">
        <v>0.5</v>
      </c>
      <c r="N79" s="61">
        <f t="shared" si="19"/>
        <v>6.25E-2</v>
      </c>
      <c r="O79" s="297">
        <f>(M79*L79)+(K79*A71)</f>
        <v>325</v>
      </c>
      <c r="P79" s="297"/>
      <c r="Q79" s="164"/>
      <c r="R79" s="2"/>
    </row>
    <row r="80" spans="1:19" x14ac:dyDescent="0.3">
      <c r="F80" s="158"/>
      <c r="G80" s="115">
        <v>4</v>
      </c>
      <c r="H80" s="115" t="s">
        <v>155</v>
      </c>
      <c r="I80" s="115">
        <v>3</v>
      </c>
      <c r="J80" s="115">
        <v>0</v>
      </c>
      <c r="K80" s="116">
        <v>0</v>
      </c>
      <c r="L80" s="117">
        <v>650</v>
      </c>
      <c r="M80" s="121">
        <v>0.5</v>
      </c>
      <c r="N80" s="187">
        <f t="shared" si="19"/>
        <v>6.25E-2</v>
      </c>
      <c r="O80" s="298">
        <f>(M80*L80)+(K80*A71)</f>
        <v>325</v>
      </c>
      <c r="P80" s="298"/>
      <c r="Q80" s="164"/>
      <c r="R80" s="2"/>
    </row>
    <row r="81" spans="6:18" x14ac:dyDescent="0.3">
      <c r="F81" s="158"/>
      <c r="G81" s="5">
        <v>5</v>
      </c>
      <c r="H81" s="5" t="s">
        <v>146</v>
      </c>
      <c r="I81" s="5">
        <v>3</v>
      </c>
      <c r="J81" s="5">
        <f t="shared" ref="J81:J96" si="20">N8</f>
        <v>0</v>
      </c>
      <c r="K81" s="3">
        <v>0</v>
      </c>
      <c r="L81" s="6">
        <v>650</v>
      </c>
      <c r="M81" s="69">
        <v>1</v>
      </c>
      <c r="N81" s="61">
        <f t="shared" si="19"/>
        <v>0.125</v>
      </c>
      <c r="O81" s="297">
        <f>(M81*L81)+(K81*A71)</f>
        <v>650</v>
      </c>
      <c r="P81" s="297"/>
      <c r="Q81" s="164"/>
      <c r="R81" s="2"/>
    </row>
    <row r="82" spans="6:18" x14ac:dyDescent="0.3">
      <c r="F82" s="158"/>
      <c r="G82" s="115">
        <v>6</v>
      </c>
      <c r="H82" s="115" t="s">
        <v>147</v>
      </c>
      <c r="I82" s="115">
        <v>3</v>
      </c>
      <c r="J82" s="115">
        <f t="shared" si="20"/>
        <v>0</v>
      </c>
      <c r="K82" s="116">
        <v>0</v>
      </c>
      <c r="L82" s="117">
        <v>650</v>
      </c>
      <c r="M82" s="121">
        <v>0.5</v>
      </c>
      <c r="N82" s="187">
        <f t="shared" si="19"/>
        <v>6.25E-2</v>
      </c>
      <c r="O82" s="298">
        <f>(M82*L82)+(K82*A71)</f>
        <v>325</v>
      </c>
      <c r="P82" s="298"/>
      <c r="Q82" s="164"/>
      <c r="R82" s="2"/>
    </row>
    <row r="83" spans="6:18" x14ac:dyDescent="0.3">
      <c r="F83" s="158"/>
      <c r="G83" s="5">
        <v>7</v>
      </c>
      <c r="H83" s="5" t="s">
        <v>148</v>
      </c>
      <c r="I83" s="5">
        <v>3</v>
      </c>
      <c r="J83" s="5">
        <f t="shared" si="20"/>
        <v>0</v>
      </c>
      <c r="K83" s="3">
        <v>0</v>
      </c>
      <c r="L83" s="6">
        <v>650</v>
      </c>
      <c r="M83" s="69">
        <v>0.5</v>
      </c>
      <c r="N83" s="61">
        <f t="shared" si="19"/>
        <v>6.25E-2</v>
      </c>
      <c r="O83" s="297">
        <f>(M83*L83)+(K83*A71)</f>
        <v>325</v>
      </c>
      <c r="P83" s="297"/>
      <c r="Q83" s="164"/>
      <c r="R83" s="2"/>
    </row>
    <row r="84" spans="6:18" x14ac:dyDescent="0.3">
      <c r="F84" s="158"/>
      <c r="G84" s="115">
        <v>8</v>
      </c>
      <c r="H84" s="115" t="s">
        <v>149</v>
      </c>
      <c r="I84" s="115">
        <v>3</v>
      </c>
      <c r="J84" s="115">
        <f t="shared" si="20"/>
        <v>0</v>
      </c>
      <c r="K84" s="116">
        <v>0</v>
      </c>
      <c r="L84" s="117">
        <v>650</v>
      </c>
      <c r="M84" s="121">
        <v>0.5</v>
      </c>
      <c r="N84" s="187">
        <f t="shared" si="19"/>
        <v>6.25E-2</v>
      </c>
      <c r="O84" s="298">
        <f>(M84*L84)+(K84*A71)</f>
        <v>325</v>
      </c>
      <c r="P84" s="298"/>
      <c r="Q84" s="164"/>
      <c r="R84" s="2"/>
    </row>
    <row r="85" spans="6:18" x14ac:dyDescent="0.3">
      <c r="F85" s="158"/>
      <c r="G85" s="5">
        <v>9</v>
      </c>
      <c r="H85" s="5" t="s">
        <v>150</v>
      </c>
      <c r="I85" s="5">
        <v>3</v>
      </c>
      <c r="J85" s="5">
        <f t="shared" si="20"/>
        <v>0</v>
      </c>
      <c r="K85" s="5">
        <v>0</v>
      </c>
      <c r="L85" s="6">
        <v>650</v>
      </c>
      <c r="M85" s="69">
        <v>1</v>
      </c>
      <c r="N85" s="61">
        <f t="shared" si="19"/>
        <v>0.125</v>
      </c>
      <c r="O85" s="297">
        <f t="shared" ref="O85:O96" si="21">(M85*L85)+(K85*A72)</f>
        <v>650</v>
      </c>
      <c r="P85" s="297"/>
      <c r="Q85" s="164"/>
      <c r="R85" s="2"/>
    </row>
    <row r="86" spans="6:18" x14ac:dyDescent="0.3">
      <c r="F86" s="158"/>
      <c r="G86" s="5">
        <v>10</v>
      </c>
      <c r="H86" s="115" t="s">
        <v>151</v>
      </c>
      <c r="I86" s="115">
        <v>3</v>
      </c>
      <c r="J86" s="115">
        <f t="shared" si="20"/>
        <v>0</v>
      </c>
      <c r="K86" s="115">
        <v>0</v>
      </c>
      <c r="L86" s="117">
        <v>650</v>
      </c>
      <c r="M86" s="121">
        <v>1</v>
      </c>
      <c r="N86" s="187">
        <f t="shared" si="19"/>
        <v>0.125</v>
      </c>
      <c r="O86" s="298">
        <f t="shared" si="21"/>
        <v>650</v>
      </c>
      <c r="P86" s="298"/>
      <c r="Q86" s="164"/>
      <c r="R86" s="2"/>
    </row>
    <row r="87" spans="6:18" x14ac:dyDescent="0.3">
      <c r="F87" s="158"/>
      <c r="G87" s="5">
        <v>11</v>
      </c>
      <c r="H87" s="5" t="s">
        <v>152</v>
      </c>
      <c r="I87" s="5">
        <v>3</v>
      </c>
      <c r="J87" s="5">
        <f t="shared" si="20"/>
        <v>0</v>
      </c>
      <c r="K87" s="5">
        <v>0</v>
      </c>
      <c r="L87" s="6">
        <v>650</v>
      </c>
      <c r="M87" s="69">
        <v>1</v>
      </c>
      <c r="N87" s="61">
        <f t="shared" si="19"/>
        <v>0.125</v>
      </c>
      <c r="O87" s="297">
        <f t="shared" si="21"/>
        <v>650</v>
      </c>
      <c r="P87" s="297"/>
      <c r="Q87" s="164"/>
      <c r="R87" s="2"/>
    </row>
    <row r="88" spans="6:18" x14ac:dyDescent="0.3">
      <c r="F88" s="158"/>
      <c r="G88" s="5">
        <v>12</v>
      </c>
      <c r="H88" s="115" t="s">
        <v>153</v>
      </c>
      <c r="I88" s="115">
        <v>3</v>
      </c>
      <c r="J88" s="115">
        <f t="shared" si="20"/>
        <v>0</v>
      </c>
      <c r="K88" s="115">
        <v>0</v>
      </c>
      <c r="L88" s="117">
        <v>650</v>
      </c>
      <c r="M88" s="121">
        <v>1</v>
      </c>
      <c r="N88" s="187">
        <f t="shared" si="19"/>
        <v>0.125</v>
      </c>
      <c r="O88" s="298">
        <f t="shared" si="21"/>
        <v>650</v>
      </c>
      <c r="P88" s="298"/>
      <c r="Q88" s="164"/>
      <c r="R88" s="2"/>
    </row>
    <row r="89" spans="6:18" x14ac:dyDescent="0.3">
      <c r="F89" s="158"/>
      <c r="G89" s="5">
        <v>13</v>
      </c>
      <c r="H89" s="5" t="s">
        <v>142</v>
      </c>
      <c r="I89" s="5">
        <v>5</v>
      </c>
      <c r="J89" s="5">
        <f t="shared" si="20"/>
        <v>0</v>
      </c>
      <c r="K89" s="5">
        <v>0</v>
      </c>
      <c r="L89" s="6">
        <f>Employees!V13</f>
        <v>772.14285714285711</v>
      </c>
      <c r="M89" s="69">
        <v>0</v>
      </c>
      <c r="N89" s="61">
        <f t="shared" si="19"/>
        <v>0</v>
      </c>
      <c r="O89" s="297">
        <f t="shared" si="21"/>
        <v>0</v>
      </c>
      <c r="P89" s="297"/>
      <c r="Q89" s="164"/>
      <c r="R89" s="2"/>
    </row>
    <row r="90" spans="6:18" x14ac:dyDescent="0.3">
      <c r="F90" s="158"/>
      <c r="G90" s="5">
        <v>14</v>
      </c>
      <c r="H90" s="115">
        <f t="shared" ref="H90:H96" si="22">I17</f>
        <v>0</v>
      </c>
      <c r="I90" s="115">
        <f t="shared" ref="I90:I96" si="23">M17</f>
        <v>0</v>
      </c>
      <c r="J90" s="115">
        <f t="shared" si="20"/>
        <v>0</v>
      </c>
      <c r="K90" s="115">
        <v>0</v>
      </c>
      <c r="L90" s="117">
        <f>Employees!V13</f>
        <v>772.14285714285711</v>
      </c>
      <c r="M90" s="121">
        <v>0</v>
      </c>
      <c r="N90" s="187">
        <f t="shared" si="19"/>
        <v>0</v>
      </c>
      <c r="O90" s="298">
        <f t="shared" si="21"/>
        <v>0</v>
      </c>
      <c r="P90" s="298"/>
      <c r="Q90" s="164"/>
      <c r="R90" s="2"/>
    </row>
    <row r="91" spans="6:18" x14ac:dyDescent="0.3">
      <c r="F91" s="158"/>
      <c r="G91" s="5">
        <v>15</v>
      </c>
      <c r="H91" s="5">
        <f t="shared" si="22"/>
        <v>0</v>
      </c>
      <c r="I91" s="5">
        <f t="shared" si="23"/>
        <v>0</v>
      </c>
      <c r="J91" s="5">
        <f t="shared" si="20"/>
        <v>0</v>
      </c>
      <c r="K91" s="5">
        <v>0</v>
      </c>
      <c r="L91" s="6">
        <f>Employees!V13</f>
        <v>772.14285714285711</v>
      </c>
      <c r="M91" s="69">
        <v>0</v>
      </c>
      <c r="N91" s="61">
        <f t="shared" si="19"/>
        <v>0</v>
      </c>
      <c r="O91" s="297">
        <f t="shared" si="21"/>
        <v>0</v>
      </c>
      <c r="P91" s="297"/>
      <c r="Q91" s="164"/>
      <c r="R91" s="2"/>
    </row>
    <row r="92" spans="6:18" x14ac:dyDescent="0.3">
      <c r="F92" s="158"/>
      <c r="G92" s="5">
        <v>16</v>
      </c>
      <c r="H92" s="115">
        <f t="shared" si="22"/>
        <v>0</v>
      </c>
      <c r="I92" s="115">
        <f t="shared" si="23"/>
        <v>0</v>
      </c>
      <c r="J92" s="115">
        <f t="shared" si="20"/>
        <v>0</v>
      </c>
      <c r="K92" s="115">
        <v>0</v>
      </c>
      <c r="L92" s="117">
        <f>Employees!V13</f>
        <v>772.14285714285711</v>
      </c>
      <c r="M92" s="121">
        <v>0</v>
      </c>
      <c r="N92" s="187">
        <f t="shared" si="19"/>
        <v>0</v>
      </c>
      <c r="O92" s="298">
        <f t="shared" si="21"/>
        <v>0</v>
      </c>
      <c r="P92" s="298"/>
      <c r="Q92" s="164"/>
      <c r="R92" s="2"/>
    </row>
    <row r="93" spans="6:18" x14ac:dyDescent="0.3">
      <c r="F93" s="158"/>
      <c r="G93" s="5">
        <v>17</v>
      </c>
      <c r="H93" s="5">
        <f t="shared" si="22"/>
        <v>0</v>
      </c>
      <c r="I93" s="5">
        <f t="shared" si="23"/>
        <v>0</v>
      </c>
      <c r="J93" s="5">
        <f t="shared" si="20"/>
        <v>0</v>
      </c>
      <c r="K93" s="5">
        <v>0</v>
      </c>
      <c r="L93" s="6">
        <f>Employees!V13</f>
        <v>772.14285714285711</v>
      </c>
      <c r="M93" s="69">
        <v>0</v>
      </c>
      <c r="N93" s="61">
        <f t="shared" si="19"/>
        <v>0</v>
      </c>
      <c r="O93" s="297">
        <f t="shared" si="21"/>
        <v>0</v>
      </c>
      <c r="P93" s="297"/>
      <c r="Q93" s="164"/>
      <c r="R93" s="2"/>
    </row>
    <row r="94" spans="6:18" x14ac:dyDescent="0.3">
      <c r="F94" s="158"/>
      <c r="G94" s="5">
        <v>18</v>
      </c>
      <c r="H94" s="115">
        <f t="shared" si="22"/>
        <v>0</v>
      </c>
      <c r="I94" s="115">
        <f t="shared" si="23"/>
        <v>0</v>
      </c>
      <c r="J94" s="115">
        <f t="shared" si="20"/>
        <v>0</v>
      </c>
      <c r="K94" s="115">
        <v>0</v>
      </c>
      <c r="L94" s="117">
        <f>Employees!V13</f>
        <v>772.14285714285711</v>
      </c>
      <c r="M94" s="121">
        <v>0</v>
      </c>
      <c r="N94" s="187">
        <f t="shared" si="19"/>
        <v>0</v>
      </c>
      <c r="O94" s="298">
        <f t="shared" si="21"/>
        <v>0</v>
      </c>
      <c r="P94" s="298"/>
      <c r="Q94" s="164"/>
      <c r="R94" s="2"/>
    </row>
    <row r="95" spans="6:18" x14ac:dyDescent="0.3">
      <c r="F95" s="158"/>
      <c r="G95" s="5">
        <v>19</v>
      </c>
      <c r="H95" s="5">
        <f t="shared" si="22"/>
        <v>0</v>
      </c>
      <c r="I95" s="5">
        <f t="shared" si="23"/>
        <v>0</v>
      </c>
      <c r="J95" s="5">
        <f t="shared" si="20"/>
        <v>0</v>
      </c>
      <c r="K95" s="5">
        <v>0</v>
      </c>
      <c r="L95" s="6">
        <f>Employees!V13</f>
        <v>772.14285714285711</v>
      </c>
      <c r="M95" s="69">
        <v>0</v>
      </c>
      <c r="N95" s="61">
        <f t="shared" si="19"/>
        <v>0</v>
      </c>
      <c r="O95" s="297">
        <f t="shared" si="21"/>
        <v>0</v>
      </c>
      <c r="P95" s="297"/>
      <c r="Q95" s="164"/>
      <c r="R95" s="2"/>
    </row>
    <row r="96" spans="6:18" x14ac:dyDescent="0.3">
      <c r="F96" s="158"/>
      <c r="G96" s="5">
        <v>20</v>
      </c>
      <c r="H96" s="115">
        <f t="shared" si="22"/>
        <v>0</v>
      </c>
      <c r="I96" s="115">
        <f t="shared" si="23"/>
        <v>0</v>
      </c>
      <c r="J96" s="115">
        <f t="shared" si="20"/>
        <v>0</v>
      </c>
      <c r="K96" s="115">
        <v>0</v>
      </c>
      <c r="L96" s="117">
        <f>Employees!V13</f>
        <v>772.14285714285711</v>
      </c>
      <c r="M96" s="121">
        <v>0</v>
      </c>
      <c r="N96" s="187">
        <f t="shared" si="19"/>
        <v>0</v>
      </c>
      <c r="O96" s="298">
        <f t="shared" si="21"/>
        <v>0</v>
      </c>
      <c r="P96" s="298"/>
      <c r="Q96" s="164"/>
      <c r="R96" s="2"/>
    </row>
    <row r="97" spans="6:18" ht="18" thickBot="1" x14ac:dyDescent="0.35">
      <c r="F97" s="158"/>
      <c r="G97" s="5"/>
      <c r="H97" s="5"/>
      <c r="I97" s="5"/>
      <c r="J97" s="5"/>
      <c r="K97" s="3"/>
      <c r="L97" s="6"/>
      <c r="M97" s="5"/>
      <c r="N97" s="61"/>
      <c r="O97" s="331"/>
      <c r="P97" s="331"/>
      <c r="Q97" s="164"/>
      <c r="R97" s="2"/>
    </row>
    <row r="98" spans="6:18" ht="18" thickBot="1" x14ac:dyDescent="0.35">
      <c r="F98" s="158"/>
      <c r="G98" s="5"/>
      <c r="H98" s="5"/>
      <c r="I98" s="128">
        <f>SUM(I77:I96)</f>
        <v>47</v>
      </c>
      <c r="J98" s="128">
        <f>SUM(J77:J85)</f>
        <v>0</v>
      </c>
      <c r="K98" s="128">
        <f>SUM(K77:K85)</f>
        <v>0</v>
      </c>
      <c r="L98" s="6"/>
      <c r="M98" s="5"/>
      <c r="N98" s="61"/>
      <c r="O98" s="331"/>
      <c r="P98" s="331"/>
      <c r="Q98" s="164"/>
      <c r="R98" s="2"/>
    </row>
    <row r="99" spans="6:18" x14ac:dyDescent="0.3">
      <c r="F99" s="131"/>
      <c r="G99" s="132"/>
      <c r="H99" s="132"/>
      <c r="I99" s="133"/>
      <c r="J99" s="133"/>
      <c r="K99" s="133"/>
      <c r="L99" s="134"/>
      <c r="M99" s="132"/>
      <c r="N99" s="135"/>
      <c r="O99" s="136"/>
      <c r="P99" s="136"/>
      <c r="Q99" s="137"/>
      <c r="R99" s="2"/>
    </row>
    <row r="100" spans="6:18" ht="18" thickBot="1" x14ac:dyDescent="0.35">
      <c r="F100" s="138"/>
      <c r="G100" s="5"/>
      <c r="H100" s="5"/>
      <c r="I100" s="5"/>
      <c r="J100" s="5"/>
      <c r="K100" s="3"/>
      <c r="L100" s="6"/>
      <c r="M100" s="69" t="s">
        <v>53</v>
      </c>
      <c r="N100" s="166" t="s">
        <v>17</v>
      </c>
      <c r="O100" s="42"/>
      <c r="P100" s="42"/>
      <c r="Q100" s="139"/>
      <c r="R100" s="2"/>
    </row>
    <row r="101" spans="6:18" ht="18" thickBot="1" x14ac:dyDescent="0.35">
      <c r="F101" s="138"/>
      <c r="G101" s="5"/>
      <c r="H101" s="315" t="s">
        <v>50</v>
      </c>
      <c r="I101" s="315"/>
      <c r="J101" s="69" t="s">
        <v>111</v>
      </c>
      <c r="K101" s="153" t="s">
        <v>51</v>
      </c>
      <c r="L101" s="154" t="str">
        <f>L70</f>
        <v>Hrly Rate</v>
      </c>
      <c r="M101" s="81">
        <f>SUM(M102:M106)</f>
        <v>4</v>
      </c>
      <c r="N101" s="74">
        <f>SUM(N102:N106)</f>
        <v>0.5</v>
      </c>
      <c r="O101" s="323">
        <f>SUM(O102:P107)</f>
        <v>2844.2857142857142</v>
      </c>
      <c r="P101" s="324"/>
      <c r="Q101" s="139"/>
      <c r="R101" s="2"/>
    </row>
    <row r="102" spans="6:18" x14ac:dyDescent="0.3">
      <c r="F102" s="138"/>
      <c r="G102" s="5">
        <v>1</v>
      </c>
      <c r="H102" s="276" t="str">
        <f t="shared" ref="H102" si="24">I27</f>
        <v>Unit A - Main Unit</v>
      </c>
      <c r="I102" s="276"/>
      <c r="J102" s="5">
        <v>0</v>
      </c>
      <c r="K102" s="3">
        <v>10</v>
      </c>
      <c r="L102" s="43">
        <f t="shared" ref="L102:L105" si="25">L77</f>
        <v>772.14285714285711</v>
      </c>
      <c r="M102" s="69">
        <v>2</v>
      </c>
      <c r="N102" s="61">
        <f>M102/8</f>
        <v>0.25</v>
      </c>
      <c r="O102" s="297">
        <f t="shared" ref="O102:O107" si="26">M102*L102</f>
        <v>1544.2857142857142</v>
      </c>
      <c r="P102" s="297"/>
      <c r="Q102" s="139"/>
      <c r="R102" s="2"/>
    </row>
    <row r="103" spans="6:18" x14ac:dyDescent="0.3">
      <c r="F103" s="138"/>
      <c r="G103" s="115">
        <v>2</v>
      </c>
      <c r="H103" s="305" t="str">
        <f t="shared" ref="H103:H114" si="27">H78</f>
        <v>Unit A1</v>
      </c>
      <c r="I103" s="305"/>
      <c r="J103" s="115">
        <v>0</v>
      </c>
      <c r="K103" s="116">
        <v>10</v>
      </c>
      <c r="L103" s="167">
        <f t="shared" si="25"/>
        <v>650</v>
      </c>
      <c r="M103" s="121">
        <v>2</v>
      </c>
      <c r="N103" s="187">
        <f t="shared" ref="N103:N121" si="28">M103/8</f>
        <v>0.25</v>
      </c>
      <c r="O103" s="298">
        <f t="shared" si="26"/>
        <v>1300</v>
      </c>
      <c r="P103" s="298"/>
      <c r="Q103" s="139"/>
      <c r="R103" s="2"/>
    </row>
    <row r="104" spans="6:18" x14ac:dyDescent="0.3">
      <c r="F104" s="138"/>
      <c r="G104" s="5">
        <v>3</v>
      </c>
      <c r="H104" s="276" t="str">
        <f t="shared" si="27"/>
        <v>Unit A2</v>
      </c>
      <c r="I104" s="276"/>
      <c r="J104" s="5">
        <v>0</v>
      </c>
      <c r="K104" s="3">
        <v>10</v>
      </c>
      <c r="L104" s="43">
        <f t="shared" si="25"/>
        <v>650</v>
      </c>
      <c r="M104" s="69">
        <v>0</v>
      </c>
      <c r="N104" s="61">
        <f t="shared" si="28"/>
        <v>0</v>
      </c>
      <c r="O104" s="297">
        <f t="shared" si="26"/>
        <v>0</v>
      </c>
      <c r="P104" s="297"/>
      <c r="Q104" s="139"/>
      <c r="R104" s="2"/>
    </row>
    <row r="105" spans="6:18" x14ac:dyDescent="0.3">
      <c r="F105" s="138"/>
      <c r="G105" s="115">
        <v>4</v>
      </c>
      <c r="H105" s="305" t="str">
        <f t="shared" si="27"/>
        <v>Unit A3</v>
      </c>
      <c r="I105" s="305"/>
      <c r="J105" s="115">
        <f>M30</f>
        <v>0</v>
      </c>
      <c r="K105" s="116">
        <v>10</v>
      </c>
      <c r="L105" s="167">
        <f t="shared" si="25"/>
        <v>650</v>
      </c>
      <c r="M105" s="121">
        <v>0</v>
      </c>
      <c r="N105" s="187">
        <f t="shared" si="28"/>
        <v>0</v>
      </c>
      <c r="O105" s="298">
        <f t="shared" si="26"/>
        <v>0</v>
      </c>
      <c r="P105" s="298"/>
      <c r="Q105" s="139"/>
      <c r="R105" s="2"/>
    </row>
    <row r="106" spans="6:18" x14ac:dyDescent="0.3">
      <c r="F106" s="138"/>
      <c r="G106" s="5">
        <v>5</v>
      </c>
      <c r="H106" s="276" t="str">
        <f t="shared" si="27"/>
        <v>Unit B</v>
      </c>
      <c r="I106" s="276"/>
      <c r="J106" s="5">
        <f>M31</f>
        <v>0</v>
      </c>
      <c r="K106" s="3">
        <v>10</v>
      </c>
      <c r="L106" s="43">
        <f t="shared" ref="L106:L121" si="29">L81</f>
        <v>650</v>
      </c>
      <c r="M106" s="69">
        <v>0</v>
      </c>
      <c r="N106" s="61">
        <f t="shared" si="28"/>
        <v>0</v>
      </c>
      <c r="O106" s="297">
        <f t="shared" si="26"/>
        <v>0</v>
      </c>
      <c r="P106" s="297"/>
      <c r="Q106" s="139"/>
      <c r="R106" s="2"/>
    </row>
    <row r="107" spans="6:18" x14ac:dyDescent="0.3">
      <c r="F107" s="138"/>
      <c r="G107" s="115">
        <f>H32</f>
        <v>6</v>
      </c>
      <c r="H107" s="305" t="str">
        <f t="shared" si="27"/>
        <v>Unit B1</v>
      </c>
      <c r="I107" s="305"/>
      <c r="J107" s="115">
        <f>M32</f>
        <v>0</v>
      </c>
      <c r="K107" s="116">
        <v>10</v>
      </c>
      <c r="L107" s="167">
        <f t="shared" si="29"/>
        <v>650</v>
      </c>
      <c r="M107" s="121">
        <v>0</v>
      </c>
      <c r="N107" s="187">
        <f t="shared" si="28"/>
        <v>0</v>
      </c>
      <c r="O107" s="298">
        <f t="shared" si="26"/>
        <v>0</v>
      </c>
      <c r="P107" s="298"/>
      <c r="Q107" s="139"/>
      <c r="R107" s="2"/>
    </row>
    <row r="108" spans="6:18" x14ac:dyDescent="0.3">
      <c r="F108" s="138"/>
      <c r="G108" s="5">
        <v>7</v>
      </c>
      <c r="H108" s="276" t="str">
        <f t="shared" si="27"/>
        <v>Unit B2</v>
      </c>
      <c r="I108" s="276"/>
      <c r="J108" s="5">
        <v>0</v>
      </c>
      <c r="K108" s="3">
        <v>10</v>
      </c>
      <c r="L108" s="43">
        <f t="shared" si="29"/>
        <v>650</v>
      </c>
      <c r="M108" s="69">
        <v>0</v>
      </c>
      <c r="N108" s="61">
        <f t="shared" si="28"/>
        <v>0</v>
      </c>
      <c r="O108" s="297">
        <f>M108*L108</f>
        <v>0</v>
      </c>
      <c r="P108" s="297"/>
      <c r="Q108" s="139"/>
      <c r="R108" s="2"/>
    </row>
    <row r="109" spans="6:18" x14ac:dyDescent="0.3">
      <c r="F109" s="138"/>
      <c r="G109" s="115">
        <v>8</v>
      </c>
      <c r="H109" s="310" t="str">
        <f t="shared" si="27"/>
        <v>Unit B3</v>
      </c>
      <c r="I109" s="310"/>
      <c r="J109" s="115">
        <f t="shared" ref="J109:J121" si="30">M34</f>
        <v>0</v>
      </c>
      <c r="K109" s="116">
        <v>10</v>
      </c>
      <c r="L109" s="167">
        <f t="shared" si="29"/>
        <v>650</v>
      </c>
      <c r="M109" s="121">
        <v>0</v>
      </c>
      <c r="N109" s="187">
        <f t="shared" si="28"/>
        <v>0</v>
      </c>
      <c r="O109" s="298">
        <f t="shared" ref="O109:O110" si="31">M109*L109</f>
        <v>0</v>
      </c>
      <c r="P109" s="298"/>
      <c r="Q109" s="139"/>
      <c r="R109" s="2"/>
    </row>
    <row r="110" spans="6:18" x14ac:dyDescent="0.3">
      <c r="F110" s="138"/>
      <c r="G110" s="5">
        <v>9</v>
      </c>
      <c r="H110" s="309" t="str">
        <f t="shared" si="27"/>
        <v>Unit C</v>
      </c>
      <c r="I110" s="309"/>
      <c r="J110" s="5">
        <f t="shared" si="30"/>
        <v>0</v>
      </c>
      <c r="K110" s="3">
        <v>10</v>
      </c>
      <c r="L110" s="43">
        <f t="shared" si="29"/>
        <v>650</v>
      </c>
      <c r="M110" s="69">
        <v>0</v>
      </c>
      <c r="N110" s="61">
        <f t="shared" si="28"/>
        <v>0</v>
      </c>
      <c r="O110" s="297">
        <f t="shared" si="31"/>
        <v>0</v>
      </c>
      <c r="P110" s="297"/>
      <c r="Q110" s="139"/>
      <c r="R110" s="2"/>
    </row>
    <row r="111" spans="6:18" x14ac:dyDescent="0.3">
      <c r="F111" s="138"/>
      <c r="G111" s="115">
        <v>10</v>
      </c>
      <c r="H111" s="310" t="str">
        <f t="shared" si="27"/>
        <v>Unit D</v>
      </c>
      <c r="I111" s="310"/>
      <c r="J111" s="115">
        <f t="shared" si="30"/>
        <v>0</v>
      </c>
      <c r="K111" s="116">
        <v>10</v>
      </c>
      <c r="L111" s="167">
        <f t="shared" si="29"/>
        <v>650</v>
      </c>
      <c r="M111" s="121">
        <v>0</v>
      </c>
      <c r="N111" s="187">
        <f t="shared" si="28"/>
        <v>0</v>
      </c>
      <c r="O111" s="298">
        <f t="shared" ref="O111:O121" si="32">M111*L111</f>
        <v>0</v>
      </c>
      <c r="P111" s="298"/>
      <c r="Q111" s="139"/>
      <c r="R111" s="2"/>
    </row>
    <row r="112" spans="6:18" x14ac:dyDescent="0.3">
      <c r="F112" s="138"/>
      <c r="G112" s="5">
        <v>11</v>
      </c>
      <c r="H112" s="309" t="str">
        <f t="shared" si="27"/>
        <v>Unit E</v>
      </c>
      <c r="I112" s="309"/>
      <c r="J112" s="5">
        <f t="shared" si="30"/>
        <v>0</v>
      </c>
      <c r="K112" s="3">
        <v>10</v>
      </c>
      <c r="L112" s="43">
        <f t="shared" si="29"/>
        <v>650</v>
      </c>
      <c r="M112" s="69">
        <v>0</v>
      </c>
      <c r="N112" s="61">
        <f t="shared" si="28"/>
        <v>0</v>
      </c>
      <c r="O112" s="297">
        <f t="shared" si="32"/>
        <v>0</v>
      </c>
      <c r="P112" s="297"/>
      <c r="Q112" s="139"/>
      <c r="R112" s="2"/>
    </row>
    <row r="113" spans="1:23" x14ac:dyDescent="0.3">
      <c r="F113" s="138"/>
      <c r="G113" s="115">
        <v>12</v>
      </c>
      <c r="H113" s="310" t="str">
        <f t="shared" si="27"/>
        <v>Unit F</v>
      </c>
      <c r="I113" s="310"/>
      <c r="J113" s="115">
        <f t="shared" si="30"/>
        <v>0</v>
      </c>
      <c r="K113" s="116">
        <v>10</v>
      </c>
      <c r="L113" s="167">
        <f t="shared" si="29"/>
        <v>650</v>
      </c>
      <c r="M113" s="121">
        <v>0</v>
      </c>
      <c r="N113" s="187">
        <f t="shared" si="28"/>
        <v>0</v>
      </c>
      <c r="O113" s="298">
        <f t="shared" si="32"/>
        <v>0</v>
      </c>
      <c r="P113" s="298"/>
      <c r="Q113" s="139"/>
      <c r="R113" s="2"/>
    </row>
    <row r="114" spans="1:23" x14ac:dyDescent="0.3">
      <c r="F114" s="138"/>
      <c r="G114" s="5">
        <v>13</v>
      </c>
      <c r="H114" s="309" t="str">
        <f t="shared" si="27"/>
        <v>Development Renders</v>
      </c>
      <c r="I114" s="309"/>
      <c r="J114" s="5">
        <f t="shared" si="30"/>
        <v>0</v>
      </c>
      <c r="K114" s="3">
        <v>10</v>
      </c>
      <c r="L114" s="43">
        <f t="shared" si="29"/>
        <v>772.14285714285711</v>
      </c>
      <c r="M114" s="69">
        <v>0</v>
      </c>
      <c r="N114" s="61">
        <f t="shared" si="28"/>
        <v>0</v>
      </c>
      <c r="O114" s="297">
        <f t="shared" si="32"/>
        <v>0</v>
      </c>
      <c r="P114" s="297"/>
      <c r="Q114" s="139"/>
      <c r="R114" s="2"/>
    </row>
    <row r="115" spans="1:23" x14ac:dyDescent="0.3">
      <c r="F115" s="138"/>
      <c r="G115" s="115">
        <v>14</v>
      </c>
      <c r="H115" s="310">
        <f>I17</f>
        <v>0</v>
      </c>
      <c r="I115" s="310"/>
      <c r="J115" s="115">
        <f t="shared" si="30"/>
        <v>0</v>
      </c>
      <c r="K115" s="116">
        <v>10</v>
      </c>
      <c r="L115" s="167">
        <f t="shared" si="29"/>
        <v>772.14285714285711</v>
      </c>
      <c r="M115" s="121">
        <v>0</v>
      </c>
      <c r="N115" s="187">
        <f t="shared" si="28"/>
        <v>0</v>
      </c>
      <c r="O115" s="298">
        <f t="shared" si="32"/>
        <v>0</v>
      </c>
      <c r="P115" s="298"/>
      <c r="Q115" s="139"/>
      <c r="R115" s="2"/>
    </row>
    <row r="116" spans="1:23" x14ac:dyDescent="0.3">
      <c r="F116" s="138"/>
      <c r="G116" s="5">
        <v>15</v>
      </c>
      <c r="H116" s="309">
        <f t="shared" ref="H116:H121" si="33">I18</f>
        <v>0</v>
      </c>
      <c r="I116" s="309"/>
      <c r="J116" s="5">
        <f t="shared" si="30"/>
        <v>0</v>
      </c>
      <c r="K116" s="3">
        <v>10</v>
      </c>
      <c r="L116" s="43">
        <f t="shared" si="29"/>
        <v>772.14285714285711</v>
      </c>
      <c r="M116" s="69">
        <v>0</v>
      </c>
      <c r="N116" s="61">
        <f t="shared" si="28"/>
        <v>0</v>
      </c>
      <c r="O116" s="297">
        <f t="shared" si="32"/>
        <v>0</v>
      </c>
      <c r="P116" s="297"/>
      <c r="Q116" s="139"/>
      <c r="R116" s="2"/>
    </row>
    <row r="117" spans="1:23" x14ac:dyDescent="0.3">
      <c r="F117" s="138"/>
      <c r="G117" s="115">
        <v>16</v>
      </c>
      <c r="H117" s="310">
        <f t="shared" si="33"/>
        <v>0</v>
      </c>
      <c r="I117" s="310"/>
      <c r="J117" s="115">
        <f t="shared" si="30"/>
        <v>0</v>
      </c>
      <c r="K117" s="116">
        <v>10</v>
      </c>
      <c r="L117" s="167">
        <f t="shared" si="29"/>
        <v>772.14285714285711</v>
      </c>
      <c r="M117" s="121">
        <v>0</v>
      </c>
      <c r="N117" s="187">
        <f t="shared" si="28"/>
        <v>0</v>
      </c>
      <c r="O117" s="298">
        <f t="shared" si="32"/>
        <v>0</v>
      </c>
      <c r="P117" s="298"/>
      <c r="Q117" s="139"/>
      <c r="R117" s="2"/>
    </row>
    <row r="118" spans="1:23" x14ac:dyDescent="0.3">
      <c r="F118" s="138"/>
      <c r="G118" s="5">
        <v>17</v>
      </c>
      <c r="H118" s="309">
        <f t="shared" si="33"/>
        <v>0</v>
      </c>
      <c r="I118" s="309"/>
      <c r="J118" s="5">
        <f t="shared" si="30"/>
        <v>0</v>
      </c>
      <c r="K118" s="3">
        <v>10</v>
      </c>
      <c r="L118" s="43">
        <f t="shared" si="29"/>
        <v>772.14285714285711</v>
      </c>
      <c r="M118" s="69">
        <v>0</v>
      </c>
      <c r="N118" s="61">
        <f t="shared" si="28"/>
        <v>0</v>
      </c>
      <c r="O118" s="297">
        <f t="shared" si="32"/>
        <v>0</v>
      </c>
      <c r="P118" s="297"/>
      <c r="Q118" s="139"/>
      <c r="R118" s="2"/>
    </row>
    <row r="119" spans="1:23" x14ac:dyDescent="0.3">
      <c r="F119" s="138"/>
      <c r="G119" s="115">
        <v>18</v>
      </c>
      <c r="H119" s="310">
        <f t="shared" si="33"/>
        <v>0</v>
      </c>
      <c r="I119" s="310"/>
      <c r="J119" s="115">
        <f t="shared" si="30"/>
        <v>0</v>
      </c>
      <c r="K119" s="116">
        <v>10</v>
      </c>
      <c r="L119" s="167">
        <f t="shared" si="29"/>
        <v>772.14285714285711</v>
      </c>
      <c r="M119" s="121">
        <v>0</v>
      </c>
      <c r="N119" s="187">
        <f t="shared" si="28"/>
        <v>0</v>
      </c>
      <c r="O119" s="298">
        <f t="shared" si="32"/>
        <v>0</v>
      </c>
      <c r="P119" s="298"/>
      <c r="Q119" s="139"/>
      <c r="R119" s="2"/>
    </row>
    <row r="120" spans="1:23" x14ac:dyDescent="0.3">
      <c r="F120" s="138"/>
      <c r="G120" s="5">
        <v>19</v>
      </c>
      <c r="H120" s="309">
        <f t="shared" si="33"/>
        <v>0</v>
      </c>
      <c r="I120" s="309"/>
      <c r="J120" s="5">
        <f t="shared" si="30"/>
        <v>0</v>
      </c>
      <c r="K120" s="3">
        <v>10</v>
      </c>
      <c r="L120" s="43">
        <f t="shared" si="29"/>
        <v>772.14285714285711</v>
      </c>
      <c r="M120" s="69">
        <v>0</v>
      </c>
      <c r="N120" s="61">
        <f t="shared" si="28"/>
        <v>0</v>
      </c>
      <c r="O120" s="297">
        <f t="shared" si="32"/>
        <v>0</v>
      </c>
      <c r="P120" s="297"/>
      <c r="Q120" s="139"/>
      <c r="R120" s="2"/>
      <c r="S120" s="153" t="s">
        <v>79</v>
      </c>
    </row>
    <row r="121" spans="1:23" x14ac:dyDescent="0.3">
      <c r="F121" s="138"/>
      <c r="G121" s="115">
        <v>20</v>
      </c>
      <c r="H121" s="310">
        <f t="shared" si="33"/>
        <v>0</v>
      </c>
      <c r="I121" s="310"/>
      <c r="J121" s="115">
        <f t="shared" si="30"/>
        <v>0</v>
      </c>
      <c r="K121" s="116">
        <v>10</v>
      </c>
      <c r="L121" s="167">
        <f t="shared" si="29"/>
        <v>772.14285714285711</v>
      </c>
      <c r="M121" s="121">
        <v>0</v>
      </c>
      <c r="N121" s="187">
        <f t="shared" si="28"/>
        <v>0</v>
      </c>
      <c r="O121" s="298">
        <f t="shared" si="32"/>
        <v>0</v>
      </c>
      <c r="P121" s="298"/>
      <c r="Q121" s="139"/>
      <c r="R121" s="2"/>
      <c r="S121" s="420" t="s">
        <v>120</v>
      </c>
      <c r="T121" s="120">
        <f>P58/Employees!N17</f>
        <v>3.2296484736355229</v>
      </c>
    </row>
    <row r="122" spans="1:23" x14ac:dyDescent="0.3">
      <c r="F122" s="138"/>
      <c r="G122" s="5"/>
      <c r="H122" s="309"/>
      <c r="I122" s="309"/>
      <c r="J122" s="5"/>
      <c r="K122" s="3"/>
      <c r="L122" s="43"/>
      <c r="M122" s="69"/>
      <c r="N122" s="61"/>
      <c r="O122" s="297"/>
      <c r="P122" s="297"/>
      <c r="Q122" s="139"/>
      <c r="R122" s="2"/>
      <c r="S122" s="420"/>
      <c r="T122" s="5">
        <f>N69+N101+N125+P149</f>
        <v>16.012499999999999</v>
      </c>
    </row>
    <row r="123" spans="1:23" ht="19.5" thickBot="1" x14ac:dyDescent="0.35">
      <c r="F123" s="140"/>
      <c r="G123" s="141"/>
      <c r="H123" s="142"/>
      <c r="I123" s="141"/>
      <c r="J123" s="141"/>
      <c r="K123" s="143"/>
      <c r="L123" s="144"/>
      <c r="M123" s="145"/>
      <c r="N123" s="145"/>
      <c r="O123" s="146"/>
      <c r="P123" s="146"/>
      <c r="Q123" s="147"/>
      <c r="R123" s="2"/>
    </row>
    <row r="124" spans="1:23" ht="18" thickBot="1" x14ac:dyDescent="0.35">
      <c r="F124" s="155"/>
      <c r="G124" s="5"/>
      <c r="H124" s="391" t="s">
        <v>34</v>
      </c>
      <c r="I124" s="392"/>
      <c r="J124" s="392"/>
      <c r="K124" s="392"/>
      <c r="L124" s="392"/>
      <c r="M124" s="129" t="s">
        <v>18</v>
      </c>
      <c r="N124" s="130" t="s">
        <v>17</v>
      </c>
      <c r="O124" s="339">
        <f>O125+O150</f>
        <v>13487.214285714284</v>
      </c>
      <c r="P124" s="340"/>
      <c r="Q124" s="157"/>
      <c r="R124" s="2"/>
      <c r="S124" s="47" t="s">
        <v>55</v>
      </c>
      <c r="T124" s="46" t="s">
        <v>103</v>
      </c>
      <c r="U124" s="16"/>
    </row>
    <row r="125" spans="1:23" ht="18" thickBot="1" x14ac:dyDescent="0.35">
      <c r="F125" s="155"/>
      <c r="H125" s="55" t="s">
        <v>39</v>
      </c>
      <c r="I125" s="56" t="s">
        <v>40</v>
      </c>
      <c r="J125" s="56" t="s">
        <v>41</v>
      </c>
      <c r="K125" s="60" t="s">
        <v>46</v>
      </c>
      <c r="L125" s="50" t="str">
        <f>L101</f>
        <v>Hrly Rate</v>
      </c>
      <c r="M125" s="73">
        <f>SUM(M126:M134)</f>
        <v>70</v>
      </c>
      <c r="N125" s="73">
        <f>SUM(N126:N134)</f>
        <v>8.75</v>
      </c>
      <c r="O125" s="341">
        <f>SUM(O126:P145)</f>
        <v>2600</v>
      </c>
      <c r="P125" s="342"/>
      <c r="Q125" s="157"/>
      <c r="R125" s="2"/>
      <c r="S125" s="152">
        <f>N125+N69+P149+T121</f>
        <v>18.742148473635524</v>
      </c>
      <c r="T125" s="43">
        <f>O186/S125</f>
        <v>4771.1598187408899</v>
      </c>
      <c r="U125" s="48"/>
    </row>
    <row r="126" spans="1:23" x14ac:dyDescent="0.3">
      <c r="F126" s="155"/>
      <c r="G126" s="5">
        <v>1</v>
      </c>
      <c r="H126" s="3" t="str">
        <f t="shared" ref="H126:I138" si="34">H77</f>
        <v>Unit A - Main Unit</v>
      </c>
      <c r="I126" s="5">
        <f t="shared" si="34"/>
        <v>9</v>
      </c>
      <c r="J126" s="5">
        <f t="shared" ref="J126:J145" si="35">N4</f>
        <v>0</v>
      </c>
      <c r="K126" s="70">
        <f t="shared" ref="K126:K145" si="36">J126+I126</f>
        <v>9</v>
      </c>
      <c r="L126" s="6">
        <v>25</v>
      </c>
      <c r="M126" s="69">
        <v>22</v>
      </c>
      <c r="N126" s="61">
        <f>M126/8</f>
        <v>2.75</v>
      </c>
      <c r="O126" s="297">
        <f t="shared" ref="O126:O132" si="37">M126*L126</f>
        <v>550</v>
      </c>
      <c r="P126" s="297"/>
      <c r="Q126" s="157"/>
      <c r="R126" s="2"/>
      <c r="S126" s="49"/>
      <c r="U126" s="48"/>
    </row>
    <row r="127" spans="1:23" x14ac:dyDescent="0.3">
      <c r="A127" s="42"/>
      <c r="B127" s="3"/>
      <c r="C127" s="3"/>
      <c r="F127" s="156"/>
      <c r="G127" s="115">
        <v>2</v>
      </c>
      <c r="H127" s="116" t="str">
        <f t="shared" si="34"/>
        <v>Unit A1</v>
      </c>
      <c r="I127" s="115">
        <f t="shared" si="34"/>
        <v>3</v>
      </c>
      <c r="J127" s="115">
        <f t="shared" si="35"/>
        <v>0</v>
      </c>
      <c r="K127" s="118">
        <f t="shared" si="36"/>
        <v>3</v>
      </c>
      <c r="L127" s="117">
        <v>25</v>
      </c>
      <c r="M127" s="121">
        <v>6</v>
      </c>
      <c r="N127" s="61">
        <f t="shared" ref="N127:N145" si="38">M127/8</f>
        <v>0.75</v>
      </c>
      <c r="O127" s="298">
        <f t="shared" si="37"/>
        <v>150</v>
      </c>
      <c r="P127" s="298"/>
      <c r="Q127" s="157"/>
      <c r="R127" s="2"/>
      <c r="S127" s="49"/>
      <c r="T127" s="6"/>
      <c r="U127" s="48"/>
    </row>
    <row r="128" spans="1:23" ht="18" thickBot="1" x14ac:dyDescent="0.35">
      <c r="F128" s="155"/>
      <c r="G128" s="5">
        <v>3</v>
      </c>
      <c r="H128" s="3" t="str">
        <f t="shared" si="34"/>
        <v>Unit A2</v>
      </c>
      <c r="I128" s="5">
        <f t="shared" si="34"/>
        <v>3</v>
      </c>
      <c r="J128" s="5">
        <f t="shared" si="35"/>
        <v>0</v>
      </c>
      <c r="K128" s="70">
        <f t="shared" si="36"/>
        <v>3</v>
      </c>
      <c r="L128" s="6">
        <v>25</v>
      </c>
      <c r="M128" s="69">
        <v>6</v>
      </c>
      <c r="N128" s="61">
        <f t="shared" si="38"/>
        <v>0.75</v>
      </c>
      <c r="O128" s="297">
        <f t="shared" si="37"/>
        <v>150</v>
      </c>
      <c r="P128" s="297"/>
      <c r="Q128" s="155"/>
      <c r="S128" s="353" t="s">
        <v>25</v>
      </c>
      <c r="T128" s="354"/>
      <c r="U128" s="108">
        <f>Employees!N17</f>
        <v>6177.1428571428569</v>
      </c>
      <c r="W128" s="6"/>
    </row>
    <row r="129" spans="6:23" ht="18" thickBot="1" x14ac:dyDescent="0.35">
      <c r="F129" s="155"/>
      <c r="G129" s="115">
        <v>4</v>
      </c>
      <c r="H129" s="116" t="str">
        <f t="shared" si="34"/>
        <v>Unit A3</v>
      </c>
      <c r="I129" s="115">
        <f t="shared" si="34"/>
        <v>3</v>
      </c>
      <c r="J129" s="115">
        <f t="shared" si="35"/>
        <v>0</v>
      </c>
      <c r="K129" s="118">
        <f t="shared" si="36"/>
        <v>3</v>
      </c>
      <c r="L129" s="117">
        <v>25</v>
      </c>
      <c r="M129" s="121">
        <v>6</v>
      </c>
      <c r="N129" s="61">
        <f t="shared" si="38"/>
        <v>0.75</v>
      </c>
      <c r="O129" s="298">
        <f t="shared" si="37"/>
        <v>150</v>
      </c>
      <c r="P129" s="298"/>
      <c r="Q129" s="155"/>
      <c r="U129" s="6"/>
      <c r="W129" s="1" t="s">
        <v>76</v>
      </c>
    </row>
    <row r="130" spans="6:23" x14ac:dyDescent="0.3">
      <c r="F130" s="155"/>
      <c r="G130" s="5">
        <v>5</v>
      </c>
      <c r="H130" s="3" t="str">
        <f t="shared" si="34"/>
        <v>Unit B</v>
      </c>
      <c r="I130" s="5">
        <f t="shared" si="34"/>
        <v>3</v>
      </c>
      <c r="J130" s="5">
        <f t="shared" si="35"/>
        <v>0</v>
      </c>
      <c r="K130" s="70">
        <f t="shared" si="36"/>
        <v>3</v>
      </c>
      <c r="L130" s="6">
        <v>25</v>
      </c>
      <c r="M130" s="69">
        <v>6</v>
      </c>
      <c r="N130" s="61">
        <f t="shared" si="38"/>
        <v>0.75</v>
      </c>
      <c r="O130" s="297">
        <f t="shared" si="37"/>
        <v>150</v>
      </c>
      <c r="P130" s="297"/>
      <c r="Q130" s="155"/>
      <c r="S130" s="113" t="s">
        <v>46</v>
      </c>
      <c r="T130" s="46" t="s">
        <v>74</v>
      </c>
      <c r="U130" s="112" t="s">
        <v>75</v>
      </c>
    </row>
    <row r="131" spans="6:23" ht="18" thickBot="1" x14ac:dyDescent="0.35">
      <c r="F131" s="155"/>
      <c r="G131" s="115">
        <v>6</v>
      </c>
      <c r="H131" s="116" t="str">
        <f t="shared" si="34"/>
        <v>Unit B1</v>
      </c>
      <c r="I131" s="115">
        <f t="shared" si="34"/>
        <v>3</v>
      </c>
      <c r="J131" s="115">
        <f t="shared" si="35"/>
        <v>0</v>
      </c>
      <c r="K131" s="118">
        <f t="shared" si="36"/>
        <v>3</v>
      </c>
      <c r="L131" s="117">
        <v>25</v>
      </c>
      <c r="M131" s="121">
        <v>6</v>
      </c>
      <c r="N131" s="61">
        <f t="shared" si="38"/>
        <v>0.75</v>
      </c>
      <c r="O131" s="298">
        <f t="shared" si="37"/>
        <v>150</v>
      </c>
      <c r="P131" s="298"/>
      <c r="Q131" s="155"/>
      <c r="S131" s="109">
        <f>I98</f>
        <v>47</v>
      </c>
      <c r="T131" s="110">
        <f>O124+O69+P58</f>
        <v>55591.5</v>
      </c>
      <c r="U131" s="111">
        <f>T131/S131</f>
        <v>1182.7978723404256</v>
      </c>
    </row>
    <row r="132" spans="6:23" x14ac:dyDescent="0.3">
      <c r="F132" s="155"/>
      <c r="G132" s="5">
        <v>7</v>
      </c>
      <c r="H132" s="3" t="str">
        <f t="shared" si="34"/>
        <v>Unit B2</v>
      </c>
      <c r="I132" s="5">
        <f t="shared" si="34"/>
        <v>3</v>
      </c>
      <c r="J132" s="5">
        <f t="shared" si="35"/>
        <v>0</v>
      </c>
      <c r="K132" s="70">
        <f t="shared" si="36"/>
        <v>3</v>
      </c>
      <c r="L132" s="6">
        <v>25</v>
      </c>
      <c r="M132" s="69">
        <v>6</v>
      </c>
      <c r="N132" s="61">
        <f t="shared" si="38"/>
        <v>0.75</v>
      </c>
      <c r="O132" s="297">
        <f t="shared" si="37"/>
        <v>150</v>
      </c>
      <c r="P132" s="297"/>
      <c r="Q132" s="155"/>
      <c r="U132" s="6"/>
    </row>
    <row r="133" spans="6:23" x14ac:dyDescent="0.3">
      <c r="F133" s="155"/>
      <c r="G133" s="115">
        <f>G84</f>
        <v>8</v>
      </c>
      <c r="H133" s="116" t="str">
        <f t="shared" si="34"/>
        <v>Unit B3</v>
      </c>
      <c r="I133" s="115">
        <f t="shared" si="34"/>
        <v>3</v>
      </c>
      <c r="J133" s="115">
        <f t="shared" si="35"/>
        <v>0</v>
      </c>
      <c r="K133" s="118">
        <f t="shared" si="36"/>
        <v>3</v>
      </c>
      <c r="L133" s="117">
        <v>25</v>
      </c>
      <c r="M133" s="121">
        <v>6</v>
      </c>
      <c r="N133" s="61">
        <f t="shared" si="38"/>
        <v>0.75</v>
      </c>
      <c r="O133" s="298">
        <f>M133*L133</f>
        <v>150</v>
      </c>
      <c r="P133" s="298"/>
      <c r="Q133" s="155"/>
      <c r="S133" s="213" t="s">
        <v>104</v>
      </c>
      <c r="T133" s="213" t="s">
        <v>105</v>
      </c>
      <c r="U133" s="213" t="s">
        <v>106</v>
      </c>
    </row>
    <row r="134" spans="6:23" x14ac:dyDescent="0.3">
      <c r="F134" s="155"/>
      <c r="G134" s="5">
        <f>H12</f>
        <v>9</v>
      </c>
      <c r="H134" s="3" t="str">
        <f t="shared" si="34"/>
        <v>Unit C</v>
      </c>
      <c r="I134" s="5">
        <f t="shared" si="34"/>
        <v>3</v>
      </c>
      <c r="J134" s="5">
        <f t="shared" si="35"/>
        <v>0</v>
      </c>
      <c r="K134" s="70">
        <f t="shared" si="36"/>
        <v>3</v>
      </c>
      <c r="L134" s="6">
        <v>25</v>
      </c>
      <c r="M134" s="69">
        <v>6</v>
      </c>
      <c r="N134" s="61">
        <f t="shared" si="38"/>
        <v>0.75</v>
      </c>
      <c r="O134" s="297">
        <f>M134*L134</f>
        <v>150</v>
      </c>
      <c r="P134" s="297"/>
      <c r="Q134" s="155"/>
      <c r="S134" s="214" t="s">
        <v>107</v>
      </c>
      <c r="T134" s="215">
        <v>0.7</v>
      </c>
      <c r="U134" s="216">
        <f>U137*T134</f>
        <v>46025.7</v>
      </c>
    </row>
    <row r="135" spans="6:23" x14ac:dyDescent="0.3">
      <c r="F135" s="155"/>
      <c r="G135" s="5">
        <v>10</v>
      </c>
      <c r="H135" s="116" t="str">
        <f t="shared" si="34"/>
        <v>Unit D</v>
      </c>
      <c r="I135" s="115">
        <f t="shared" si="34"/>
        <v>3</v>
      </c>
      <c r="J135" s="115">
        <f t="shared" si="35"/>
        <v>0</v>
      </c>
      <c r="K135" s="118">
        <f t="shared" si="36"/>
        <v>3</v>
      </c>
      <c r="L135" s="117">
        <v>25</v>
      </c>
      <c r="M135" s="121">
        <v>6</v>
      </c>
      <c r="N135" s="187">
        <f t="shared" si="38"/>
        <v>0.75</v>
      </c>
      <c r="O135" s="298">
        <f t="shared" ref="O135:O145" si="39">M135*L135</f>
        <v>150</v>
      </c>
      <c r="P135" s="298"/>
      <c r="Q135" s="155"/>
      <c r="S135" s="214" t="s">
        <v>108</v>
      </c>
      <c r="T135" s="215">
        <v>0</v>
      </c>
      <c r="U135" s="216">
        <f>U137*T135</f>
        <v>0</v>
      </c>
    </row>
    <row r="136" spans="6:23" ht="18" thickBot="1" x14ac:dyDescent="0.35">
      <c r="F136" s="155"/>
      <c r="G136" s="5">
        <v>11</v>
      </c>
      <c r="H136" s="3" t="str">
        <f t="shared" si="34"/>
        <v>Unit E</v>
      </c>
      <c r="I136" s="5">
        <f t="shared" si="34"/>
        <v>3</v>
      </c>
      <c r="J136" s="5">
        <f t="shared" si="35"/>
        <v>0</v>
      </c>
      <c r="K136" s="70">
        <f t="shared" si="36"/>
        <v>3</v>
      </c>
      <c r="L136" s="6">
        <v>25</v>
      </c>
      <c r="M136" s="69">
        <v>8</v>
      </c>
      <c r="N136" s="61">
        <f t="shared" si="38"/>
        <v>1</v>
      </c>
      <c r="O136" s="297">
        <f t="shared" si="39"/>
        <v>200</v>
      </c>
      <c r="P136" s="297"/>
      <c r="Q136" s="155"/>
      <c r="S136" s="217" t="s">
        <v>109</v>
      </c>
      <c r="T136" s="218">
        <v>0.3</v>
      </c>
      <c r="U136" s="219">
        <f>U137*T136</f>
        <v>19725.3</v>
      </c>
    </row>
    <row r="137" spans="6:23" ht="18" thickBot="1" x14ac:dyDescent="0.35">
      <c r="F137" s="155"/>
      <c r="G137" s="5">
        <v>12</v>
      </c>
      <c r="H137" s="116" t="str">
        <f t="shared" si="34"/>
        <v>Unit F</v>
      </c>
      <c r="I137" s="115">
        <f t="shared" si="34"/>
        <v>3</v>
      </c>
      <c r="J137" s="115">
        <f t="shared" si="35"/>
        <v>0</v>
      </c>
      <c r="K137" s="118">
        <f t="shared" si="36"/>
        <v>3</v>
      </c>
      <c r="L137" s="117">
        <v>25</v>
      </c>
      <c r="M137" s="121">
        <v>8</v>
      </c>
      <c r="N137" s="187">
        <f t="shared" si="38"/>
        <v>1</v>
      </c>
      <c r="O137" s="298">
        <f t="shared" si="39"/>
        <v>200</v>
      </c>
      <c r="P137" s="298"/>
      <c r="Q137" s="155"/>
      <c r="S137" s="220" t="s">
        <v>4</v>
      </c>
      <c r="T137" s="221">
        <f>T134+T135+T136</f>
        <v>1</v>
      </c>
      <c r="U137" s="212">
        <f>S186</f>
        <v>65751</v>
      </c>
      <c r="V137" s="6"/>
    </row>
    <row r="138" spans="6:23" x14ac:dyDescent="0.3">
      <c r="F138" s="155"/>
      <c r="G138" s="5">
        <v>13</v>
      </c>
      <c r="H138" s="3" t="str">
        <f t="shared" si="34"/>
        <v>Development Renders</v>
      </c>
      <c r="I138" s="5">
        <f t="shared" si="34"/>
        <v>5</v>
      </c>
      <c r="J138" s="5">
        <f t="shared" si="35"/>
        <v>0</v>
      </c>
      <c r="K138" s="70">
        <f t="shared" si="36"/>
        <v>5</v>
      </c>
      <c r="L138" s="6">
        <v>25</v>
      </c>
      <c r="M138" s="69">
        <v>12</v>
      </c>
      <c r="N138" s="61">
        <f t="shared" si="38"/>
        <v>1.5</v>
      </c>
      <c r="O138" s="297">
        <f t="shared" si="39"/>
        <v>300</v>
      </c>
      <c r="P138" s="297"/>
      <c r="Q138" s="155"/>
      <c r="U138" s="6"/>
    </row>
    <row r="139" spans="6:23" x14ac:dyDescent="0.3">
      <c r="F139" s="155"/>
      <c r="G139" s="5">
        <v>14</v>
      </c>
      <c r="H139" s="116">
        <f t="shared" ref="H139:H145" si="40">I17</f>
        <v>0</v>
      </c>
      <c r="I139" s="115">
        <f t="shared" ref="I139:I145" si="41">M17</f>
        <v>0</v>
      </c>
      <c r="J139" s="115">
        <f t="shared" si="35"/>
        <v>0</v>
      </c>
      <c r="K139" s="118">
        <f t="shared" si="36"/>
        <v>0</v>
      </c>
      <c r="L139" s="117">
        <v>25</v>
      </c>
      <c r="M139" s="121">
        <v>0</v>
      </c>
      <c r="N139" s="187">
        <f t="shared" si="38"/>
        <v>0</v>
      </c>
      <c r="O139" s="298">
        <f t="shared" si="39"/>
        <v>0</v>
      </c>
      <c r="P139" s="298"/>
      <c r="Q139" s="155"/>
      <c r="U139" s="6"/>
    </row>
    <row r="140" spans="6:23" x14ac:dyDescent="0.3">
      <c r="F140" s="155"/>
      <c r="G140" s="5">
        <v>15</v>
      </c>
      <c r="H140" s="3">
        <f t="shared" si="40"/>
        <v>0</v>
      </c>
      <c r="I140" s="5">
        <f t="shared" si="41"/>
        <v>0</v>
      </c>
      <c r="J140" s="5">
        <f t="shared" si="35"/>
        <v>0</v>
      </c>
      <c r="K140" s="70">
        <f t="shared" si="36"/>
        <v>0</v>
      </c>
      <c r="L140" s="6">
        <v>25</v>
      </c>
      <c r="M140" s="69">
        <v>0</v>
      </c>
      <c r="N140" s="61">
        <f t="shared" si="38"/>
        <v>0</v>
      </c>
      <c r="O140" s="297">
        <f t="shared" si="39"/>
        <v>0</v>
      </c>
      <c r="P140" s="297"/>
      <c r="Q140" s="155"/>
      <c r="U140" s="6"/>
    </row>
    <row r="141" spans="6:23" x14ac:dyDescent="0.3">
      <c r="F141" s="155"/>
      <c r="G141" s="5">
        <v>16</v>
      </c>
      <c r="H141" s="116">
        <f t="shared" si="40"/>
        <v>0</v>
      </c>
      <c r="I141" s="115">
        <f t="shared" si="41"/>
        <v>0</v>
      </c>
      <c r="J141" s="115">
        <f t="shared" si="35"/>
        <v>0</v>
      </c>
      <c r="K141" s="118">
        <f t="shared" si="36"/>
        <v>0</v>
      </c>
      <c r="L141" s="117">
        <v>25</v>
      </c>
      <c r="M141" s="121">
        <v>0</v>
      </c>
      <c r="N141" s="187">
        <f t="shared" si="38"/>
        <v>0</v>
      </c>
      <c r="O141" s="298">
        <f t="shared" si="39"/>
        <v>0</v>
      </c>
      <c r="P141" s="298"/>
      <c r="Q141" s="155"/>
      <c r="U141" s="6"/>
    </row>
    <row r="142" spans="6:23" x14ac:dyDescent="0.3">
      <c r="F142" s="155"/>
      <c r="G142" s="5">
        <v>17</v>
      </c>
      <c r="H142" s="3">
        <f t="shared" si="40"/>
        <v>0</v>
      </c>
      <c r="I142" s="5">
        <f t="shared" si="41"/>
        <v>0</v>
      </c>
      <c r="J142" s="5">
        <f t="shared" si="35"/>
        <v>0</v>
      </c>
      <c r="K142" s="70">
        <f t="shared" si="36"/>
        <v>0</v>
      </c>
      <c r="L142" s="6">
        <v>25</v>
      </c>
      <c r="M142" s="69">
        <v>0</v>
      </c>
      <c r="N142" s="61">
        <f t="shared" si="38"/>
        <v>0</v>
      </c>
      <c r="O142" s="297">
        <f t="shared" si="39"/>
        <v>0</v>
      </c>
      <c r="P142" s="297"/>
      <c r="Q142" s="155"/>
      <c r="U142" s="6"/>
    </row>
    <row r="143" spans="6:23" x14ac:dyDescent="0.3">
      <c r="F143" s="155"/>
      <c r="G143" s="5">
        <v>18</v>
      </c>
      <c r="H143" s="116">
        <f t="shared" si="40"/>
        <v>0</v>
      </c>
      <c r="I143" s="115">
        <f t="shared" si="41"/>
        <v>0</v>
      </c>
      <c r="J143" s="115">
        <f t="shared" si="35"/>
        <v>0</v>
      </c>
      <c r="K143" s="118">
        <f t="shared" si="36"/>
        <v>0</v>
      </c>
      <c r="L143" s="117">
        <v>25</v>
      </c>
      <c r="M143" s="121">
        <v>0</v>
      </c>
      <c r="N143" s="187">
        <f t="shared" si="38"/>
        <v>0</v>
      </c>
      <c r="O143" s="298">
        <f t="shared" si="39"/>
        <v>0</v>
      </c>
      <c r="P143" s="298"/>
      <c r="Q143" s="155"/>
      <c r="U143" s="6"/>
    </row>
    <row r="144" spans="6:23" x14ac:dyDescent="0.3">
      <c r="F144" s="155"/>
      <c r="G144" s="5">
        <v>19</v>
      </c>
      <c r="H144" s="3">
        <f t="shared" si="40"/>
        <v>0</v>
      </c>
      <c r="I144" s="5">
        <f t="shared" si="41"/>
        <v>0</v>
      </c>
      <c r="J144" s="5">
        <f t="shared" si="35"/>
        <v>0</v>
      </c>
      <c r="K144" s="70">
        <f t="shared" si="36"/>
        <v>0</v>
      </c>
      <c r="L144" s="6">
        <v>25</v>
      </c>
      <c r="M144" s="69">
        <v>0</v>
      </c>
      <c r="N144" s="61">
        <f t="shared" si="38"/>
        <v>0</v>
      </c>
      <c r="O144" s="297">
        <f t="shared" si="39"/>
        <v>0</v>
      </c>
      <c r="P144" s="297"/>
      <c r="Q144" s="155"/>
      <c r="U144" s="6"/>
    </row>
    <row r="145" spans="6:21" x14ac:dyDescent="0.3">
      <c r="F145" s="155"/>
      <c r="G145" s="5">
        <v>20</v>
      </c>
      <c r="H145" s="116">
        <f t="shared" si="40"/>
        <v>0</v>
      </c>
      <c r="I145" s="115">
        <f t="shared" si="41"/>
        <v>0</v>
      </c>
      <c r="J145" s="115">
        <f t="shared" si="35"/>
        <v>0</v>
      </c>
      <c r="K145" s="118">
        <f t="shared" si="36"/>
        <v>0</v>
      </c>
      <c r="L145" s="117">
        <v>25</v>
      </c>
      <c r="M145" s="121">
        <v>0</v>
      </c>
      <c r="N145" s="187">
        <f t="shared" si="38"/>
        <v>0</v>
      </c>
      <c r="O145" s="298">
        <f t="shared" si="39"/>
        <v>0</v>
      </c>
      <c r="P145" s="298"/>
      <c r="Q145" s="155"/>
      <c r="U145" s="6"/>
    </row>
    <row r="146" spans="6:21" x14ac:dyDescent="0.3">
      <c r="F146" s="155"/>
      <c r="G146" s="5"/>
      <c r="H146" s="3"/>
      <c r="I146" s="5"/>
      <c r="J146" s="5"/>
      <c r="K146" s="70"/>
      <c r="L146" s="6"/>
      <c r="M146" s="69"/>
      <c r="N146" s="61"/>
      <c r="O146" s="297"/>
      <c r="P146" s="297"/>
      <c r="Q146" s="155"/>
      <c r="U146" s="6"/>
    </row>
    <row r="147" spans="6:21" ht="18" thickBot="1" x14ac:dyDescent="0.35">
      <c r="F147" s="155"/>
      <c r="G147" s="5"/>
      <c r="H147" s="3"/>
      <c r="L147" s="6"/>
      <c r="N147" s="59"/>
      <c r="O147" s="297"/>
      <c r="P147" s="297"/>
      <c r="Q147" s="155"/>
      <c r="U147" s="6"/>
    </row>
    <row r="148" spans="6:21" ht="18" thickBot="1" x14ac:dyDescent="0.35">
      <c r="F148" s="155"/>
      <c r="G148" s="5"/>
      <c r="H148" s="3"/>
      <c r="I148" s="71">
        <f>SUM(I126:I146)</f>
        <v>47</v>
      </c>
      <c r="J148" s="71">
        <f>SUM(J126:J146)</f>
        <v>0</v>
      </c>
      <c r="K148" s="83">
        <f>SUM(K126:K146)</f>
        <v>47</v>
      </c>
      <c r="L148" s="6"/>
      <c r="N148" s="59"/>
      <c r="O148" s="42"/>
      <c r="P148" s="42"/>
      <c r="Q148" s="155"/>
      <c r="U148" s="6"/>
    </row>
    <row r="149" spans="6:21" ht="18" thickBot="1" x14ac:dyDescent="0.35">
      <c r="F149" s="155"/>
      <c r="G149" s="5"/>
      <c r="H149" s="102"/>
      <c r="I149" s="100"/>
      <c r="J149" s="71" t="s">
        <v>72</v>
      </c>
      <c r="K149" s="101"/>
      <c r="L149" s="103"/>
      <c r="M149" s="104"/>
      <c r="N149" s="107" t="s">
        <v>73</v>
      </c>
      <c r="O149" s="105" t="s">
        <v>17</v>
      </c>
      <c r="P149" s="106">
        <f>N150/8</f>
        <v>1.7625</v>
      </c>
      <c r="Q149" s="155"/>
      <c r="U149" s="6"/>
    </row>
    <row r="150" spans="6:21" x14ac:dyDescent="0.3">
      <c r="F150" s="155"/>
      <c r="G150" s="5"/>
      <c r="H150" s="389" t="s">
        <v>71</v>
      </c>
      <c r="I150" s="390"/>
      <c r="J150" s="148">
        <f>K148</f>
        <v>47</v>
      </c>
      <c r="K150" s="232">
        <v>0.3</v>
      </c>
      <c r="L150" s="149" t="s">
        <v>140</v>
      </c>
      <c r="M150" s="150">
        <f>Employees!V13</f>
        <v>772.14285714285711</v>
      </c>
      <c r="N150" s="199">
        <f>K150*J150</f>
        <v>14.1</v>
      </c>
      <c r="O150" s="355">
        <f>N150*M150</f>
        <v>10887.214285714284</v>
      </c>
      <c r="P150" s="356"/>
      <c r="Q150" s="158"/>
      <c r="U150" s="6"/>
    </row>
    <row r="151" spans="6:21" x14ac:dyDescent="0.3">
      <c r="F151" s="168"/>
      <c r="G151" s="169"/>
      <c r="H151" s="170"/>
      <c r="I151" s="170"/>
      <c r="J151" s="170"/>
      <c r="K151" s="171"/>
      <c r="L151" s="172"/>
      <c r="M151" s="173"/>
      <c r="N151" s="174"/>
      <c r="O151" s="175"/>
      <c r="P151" s="175"/>
      <c r="Q151" s="168"/>
      <c r="S151" s="6"/>
      <c r="U151" s="6"/>
    </row>
    <row r="152" spans="6:21" ht="18" customHeight="1" thickBot="1" x14ac:dyDescent="0.35">
      <c r="F152" s="168"/>
      <c r="G152" s="5"/>
      <c r="H152" s="415" t="s">
        <v>112</v>
      </c>
      <c r="I152" s="416"/>
      <c r="J152" s="417"/>
      <c r="K152" s="393" t="s">
        <v>115</v>
      </c>
      <c r="L152" s="446" t="s">
        <v>114</v>
      </c>
      <c r="M152" s="444" t="s">
        <v>113</v>
      </c>
      <c r="N152" s="227" t="s">
        <v>56</v>
      </c>
      <c r="O152" s="297" t="s">
        <v>58</v>
      </c>
      <c r="P152" s="297"/>
      <c r="Q152" s="168"/>
      <c r="U152" s="6"/>
    </row>
    <row r="153" spans="6:21" ht="18" thickBot="1" x14ac:dyDescent="0.35">
      <c r="F153" s="168"/>
      <c r="G153" s="5"/>
      <c r="H153" s="81" t="str">
        <f>H101</f>
        <v>Video Animations</v>
      </c>
      <c r="I153" s="81" t="str">
        <f>J101</f>
        <v>Videos / Segments</v>
      </c>
      <c r="J153" s="124" t="s">
        <v>52</v>
      </c>
      <c r="K153" s="394"/>
      <c r="L153" s="447"/>
      <c r="M153" s="445"/>
      <c r="N153" s="228">
        <f>SUM(N154:N173)</f>
        <v>4.375</v>
      </c>
      <c r="O153" s="291">
        <f>SUM(O154:P163)</f>
        <v>15750</v>
      </c>
      <c r="P153" s="292"/>
      <c r="Q153" s="168"/>
      <c r="U153" s="6"/>
    </row>
    <row r="154" spans="6:21" x14ac:dyDescent="0.3">
      <c r="F154" s="168"/>
      <c r="G154" s="5">
        <v>1</v>
      </c>
      <c r="H154" s="5" t="str">
        <f>H126</f>
        <v>Unit A - Main Unit</v>
      </c>
      <c r="I154" s="5">
        <v>10</v>
      </c>
      <c r="J154" s="225">
        <v>2250</v>
      </c>
      <c r="K154" s="5">
        <f t="shared" ref="K154:K160" si="42">J154/30</f>
        <v>75</v>
      </c>
      <c r="L154" s="418">
        <v>3.5</v>
      </c>
      <c r="M154" s="223">
        <v>3</v>
      </c>
      <c r="N154" s="70">
        <f>M154/8</f>
        <v>0.375</v>
      </c>
      <c r="O154" s="297">
        <f>L154*J154</f>
        <v>7875</v>
      </c>
      <c r="P154" s="297"/>
      <c r="Q154" s="168"/>
      <c r="U154" s="6"/>
    </row>
    <row r="155" spans="6:21" x14ac:dyDescent="0.3">
      <c r="F155" s="168"/>
      <c r="G155" s="115">
        <v>2</v>
      </c>
      <c r="H155" s="115" t="str">
        <f>H103</f>
        <v>Unit A1</v>
      </c>
      <c r="I155" s="115">
        <v>5</v>
      </c>
      <c r="J155" s="226">
        <v>2250</v>
      </c>
      <c r="K155" s="115">
        <f t="shared" si="42"/>
        <v>75</v>
      </c>
      <c r="L155" s="419"/>
      <c r="M155" s="224">
        <v>0</v>
      </c>
      <c r="N155" s="118">
        <f t="shared" ref="N155:N173" si="43">M155/8</f>
        <v>0</v>
      </c>
      <c r="O155" s="298">
        <f>L154*J155</f>
        <v>7875</v>
      </c>
      <c r="P155" s="298"/>
      <c r="Q155" s="168"/>
      <c r="U155" s="6"/>
    </row>
    <row r="156" spans="6:21" x14ac:dyDescent="0.3">
      <c r="F156" s="168"/>
      <c r="G156" s="5">
        <v>3</v>
      </c>
      <c r="H156" s="5">
        <f t="shared" ref="H156:H173" si="44">I6</f>
        <v>0</v>
      </c>
      <c r="I156" s="5">
        <f t="shared" ref="I156:I173" si="45">J104</f>
        <v>0</v>
      </c>
      <c r="J156" s="225">
        <v>0</v>
      </c>
      <c r="K156" s="5">
        <f t="shared" si="42"/>
        <v>0</v>
      </c>
      <c r="L156" s="419"/>
      <c r="M156" s="223">
        <v>0</v>
      </c>
      <c r="N156" s="70">
        <f t="shared" si="43"/>
        <v>0</v>
      </c>
      <c r="O156" s="297">
        <f>L154*J156</f>
        <v>0</v>
      </c>
      <c r="P156" s="297"/>
      <c r="Q156" s="168"/>
      <c r="U156" s="6"/>
    </row>
    <row r="157" spans="6:21" x14ac:dyDescent="0.3">
      <c r="F157" s="168"/>
      <c r="G157" s="115">
        <v>4</v>
      </c>
      <c r="H157" s="115">
        <f t="shared" si="44"/>
        <v>0</v>
      </c>
      <c r="I157" s="115">
        <f t="shared" si="45"/>
        <v>0</v>
      </c>
      <c r="J157" s="226">
        <v>0</v>
      </c>
      <c r="K157" s="115">
        <f t="shared" si="42"/>
        <v>0</v>
      </c>
      <c r="L157" s="419"/>
      <c r="M157" s="224">
        <v>8</v>
      </c>
      <c r="N157" s="118">
        <f t="shared" si="43"/>
        <v>1</v>
      </c>
      <c r="O157" s="298">
        <f>L154*J157</f>
        <v>0</v>
      </c>
      <c r="P157" s="298"/>
      <c r="Q157" s="168"/>
      <c r="U157" s="6"/>
    </row>
    <row r="158" spans="6:21" x14ac:dyDescent="0.3">
      <c r="F158" s="168"/>
      <c r="G158" s="5">
        <v>5</v>
      </c>
      <c r="H158" s="5">
        <f t="shared" si="44"/>
        <v>0</v>
      </c>
      <c r="I158" s="5">
        <f t="shared" si="45"/>
        <v>0</v>
      </c>
      <c r="J158" s="225">
        <v>0</v>
      </c>
      <c r="K158" s="5">
        <f t="shared" si="42"/>
        <v>0</v>
      </c>
      <c r="L158" s="419"/>
      <c r="M158" s="223">
        <v>8</v>
      </c>
      <c r="N158" s="70">
        <f t="shared" si="43"/>
        <v>1</v>
      </c>
      <c r="O158" s="297">
        <f>L154*J158</f>
        <v>0</v>
      </c>
      <c r="P158" s="297"/>
      <c r="Q158" s="168"/>
      <c r="U158" s="6"/>
    </row>
    <row r="159" spans="6:21" x14ac:dyDescent="0.3">
      <c r="F159" s="168"/>
      <c r="G159" s="115">
        <f>G107</f>
        <v>6</v>
      </c>
      <c r="H159" s="115">
        <f t="shared" si="44"/>
        <v>0</v>
      </c>
      <c r="I159" s="115">
        <f t="shared" si="45"/>
        <v>0</v>
      </c>
      <c r="J159" s="226">
        <v>0</v>
      </c>
      <c r="K159" s="115">
        <f t="shared" si="42"/>
        <v>0</v>
      </c>
      <c r="L159" s="419"/>
      <c r="M159" s="224">
        <v>8</v>
      </c>
      <c r="N159" s="118">
        <f t="shared" si="43"/>
        <v>1</v>
      </c>
      <c r="O159" s="298">
        <f>L154*J159</f>
        <v>0</v>
      </c>
      <c r="P159" s="298"/>
      <c r="Q159" s="168"/>
      <c r="U159" s="6"/>
    </row>
    <row r="160" spans="6:21" x14ac:dyDescent="0.3">
      <c r="F160" s="168"/>
      <c r="G160" s="5">
        <v>7</v>
      </c>
      <c r="H160" s="5">
        <f t="shared" si="44"/>
        <v>0</v>
      </c>
      <c r="I160" s="5">
        <v>0</v>
      </c>
      <c r="J160" s="225">
        <v>0</v>
      </c>
      <c r="K160" s="5">
        <f t="shared" si="42"/>
        <v>0</v>
      </c>
      <c r="L160" s="419"/>
      <c r="M160" s="223">
        <v>8</v>
      </c>
      <c r="N160" s="70">
        <f t="shared" si="43"/>
        <v>1</v>
      </c>
      <c r="O160" s="297">
        <f>L154*J160</f>
        <v>0</v>
      </c>
      <c r="P160" s="297"/>
      <c r="Q160" s="168"/>
      <c r="U160" s="6"/>
    </row>
    <row r="161" spans="6:21" x14ac:dyDescent="0.3">
      <c r="F161" s="168"/>
      <c r="G161" s="115">
        <v>8</v>
      </c>
      <c r="H161" s="115">
        <f t="shared" si="44"/>
        <v>0</v>
      </c>
      <c r="I161" s="115">
        <f t="shared" si="45"/>
        <v>0</v>
      </c>
      <c r="J161" s="226">
        <v>0</v>
      </c>
      <c r="K161" s="115"/>
      <c r="L161" s="419"/>
      <c r="M161" s="224">
        <v>0</v>
      </c>
      <c r="N161" s="118">
        <f t="shared" si="43"/>
        <v>0</v>
      </c>
      <c r="O161" s="298">
        <f>L154*J161</f>
        <v>0</v>
      </c>
      <c r="P161" s="298"/>
      <c r="Q161" s="168"/>
      <c r="U161" s="6"/>
    </row>
    <row r="162" spans="6:21" x14ac:dyDescent="0.3">
      <c r="F162" s="168"/>
      <c r="G162" s="5">
        <v>9</v>
      </c>
      <c r="H162" s="5">
        <f t="shared" si="44"/>
        <v>0</v>
      </c>
      <c r="I162" s="5">
        <f t="shared" si="45"/>
        <v>0</v>
      </c>
      <c r="J162" s="225">
        <v>0</v>
      </c>
      <c r="K162" s="5"/>
      <c r="L162" s="419"/>
      <c r="M162" s="223">
        <v>0</v>
      </c>
      <c r="N162" s="70">
        <f t="shared" si="43"/>
        <v>0</v>
      </c>
      <c r="O162" s="297">
        <f>L154*J162</f>
        <v>0</v>
      </c>
      <c r="P162" s="297"/>
      <c r="Q162" s="168"/>
      <c r="U162" s="6"/>
    </row>
    <row r="163" spans="6:21" x14ac:dyDescent="0.3">
      <c r="F163" s="168"/>
      <c r="G163" s="115">
        <v>10</v>
      </c>
      <c r="H163" s="115">
        <f t="shared" si="44"/>
        <v>0</v>
      </c>
      <c r="I163" s="115">
        <f t="shared" si="45"/>
        <v>0</v>
      </c>
      <c r="J163" s="226">
        <v>0</v>
      </c>
      <c r="K163" s="115"/>
      <c r="L163" s="419"/>
      <c r="M163" s="224">
        <v>0</v>
      </c>
      <c r="N163" s="118">
        <f t="shared" si="43"/>
        <v>0</v>
      </c>
      <c r="O163" s="298">
        <f>L154*J163</f>
        <v>0</v>
      </c>
      <c r="P163" s="298"/>
      <c r="Q163" s="168"/>
      <c r="U163" s="6"/>
    </row>
    <row r="164" spans="6:21" x14ac:dyDescent="0.3">
      <c r="F164" s="168"/>
      <c r="G164" s="5">
        <v>11</v>
      </c>
      <c r="H164" s="5">
        <f t="shared" si="44"/>
        <v>0</v>
      </c>
      <c r="I164" s="5">
        <f t="shared" si="45"/>
        <v>0</v>
      </c>
      <c r="J164" s="225">
        <v>0</v>
      </c>
      <c r="K164" s="5"/>
      <c r="L164" s="419"/>
      <c r="M164" s="223">
        <v>0</v>
      </c>
      <c r="N164" s="70">
        <f t="shared" si="43"/>
        <v>0</v>
      </c>
      <c r="O164" s="297">
        <f>L154*J164</f>
        <v>0</v>
      </c>
      <c r="P164" s="297"/>
      <c r="Q164" s="168"/>
      <c r="U164" s="6"/>
    </row>
    <row r="165" spans="6:21" x14ac:dyDescent="0.3">
      <c r="F165" s="168"/>
      <c r="G165" s="115">
        <v>12</v>
      </c>
      <c r="H165" s="115">
        <f t="shared" si="44"/>
        <v>0</v>
      </c>
      <c r="I165" s="115">
        <f t="shared" si="45"/>
        <v>0</v>
      </c>
      <c r="J165" s="226">
        <v>0</v>
      </c>
      <c r="K165" s="115"/>
      <c r="L165" s="419"/>
      <c r="M165" s="224">
        <v>0</v>
      </c>
      <c r="N165" s="118">
        <f t="shared" si="43"/>
        <v>0</v>
      </c>
      <c r="O165" s="298">
        <f>L154*J165</f>
        <v>0</v>
      </c>
      <c r="P165" s="298"/>
      <c r="Q165" s="168"/>
      <c r="U165" s="6"/>
    </row>
    <row r="166" spans="6:21" x14ac:dyDescent="0.3">
      <c r="F166" s="168"/>
      <c r="G166" s="5">
        <v>13</v>
      </c>
      <c r="H166" s="5">
        <f t="shared" si="44"/>
        <v>0</v>
      </c>
      <c r="I166" s="5">
        <f t="shared" si="45"/>
        <v>0</v>
      </c>
      <c r="J166" s="225">
        <v>0</v>
      </c>
      <c r="K166" s="5"/>
      <c r="L166" s="419"/>
      <c r="M166" s="223">
        <v>0</v>
      </c>
      <c r="N166" s="70">
        <f t="shared" si="43"/>
        <v>0</v>
      </c>
      <c r="O166" s="297">
        <f>L154*J166</f>
        <v>0</v>
      </c>
      <c r="P166" s="297"/>
      <c r="Q166" s="168"/>
      <c r="U166" s="6"/>
    </row>
    <row r="167" spans="6:21" x14ac:dyDescent="0.3">
      <c r="F167" s="168"/>
      <c r="G167" s="115">
        <v>14</v>
      </c>
      <c r="H167" s="115">
        <f t="shared" si="44"/>
        <v>0</v>
      </c>
      <c r="I167" s="115">
        <f t="shared" si="45"/>
        <v>0</v>
      </c>
      <c r="J167" s="226">
        <v>0</v>
      </c>
      <c r="K167" s="115"/>
      <c r="L167" s="419"/>
      <c r="M167" s="224">
        <v>0</v>
      </c>
      <c r="N167" s="118">
        <f t="shared" si="43"/>
        <v>0</v>
      </c>
      <c r="O167" s="298">
        <f>L154*J167</f>
        <v>0</v>
      </c>
      <c r="P167" s="298"/>
      <c r="Q167" s="168"/>
      <c r="U167" s="6"/>
    </row>
    <row r="168" spans="6:21" x14ac:dyDescent="0.3">
      <c r="F168" s="168"/>
      <c r="G168" s="5">
        <v>15</v>
      </c>
      <c r="H168" s="5">
        <f t="shared" si="44"/>
        <v>0</v>
      </c>
      <c r="I168" s="5">
        <f t="shared" si="45"/>
        <v>0</v>
      </c>
      <c r="J168" s="225">
        <v>0</v>
      </c>
      <c r="K168" s="5"/>
      <c r="L168" s="419"/>
      <c r="M168" s="223">
        <v>0</v>
      </c>
      <c r="N168" s="70">
        <f t="shared" si="43"/>
        <v>0</v>
      </c>
      <c r="O168" s="297">
        <f>L154*J168</f>
        <v>0</v>
      </c>
      <c r="P168" s="297"/>
      <c r="Q168" s="168"/>
      <c r="U168" s="6"/>
    </row>
    <row r="169" spans="6:21" x14ac:dyDescent="0.3">
      <c r="F169" s="168"/>
      <c r="G169" s="115">
        <v>16</v>
      </c>
      <c r="H169" s="115">
        <f t="shared" si="44"/>
        <v>0</v>
      </c>
      <c r="I169" s="115">
        <f t="shared" si="45"/>
        <v>0</v>
      </c>
      <c r="J169" s="226">
        <v>0</v>
      </c>
      <c r="K169" s="115"/>
      <c r="L169" s="419"/>
      <c r="M169" s="224">
        <v>0</v>
      </c>
      <c r="N169" s="118">
        <f t="shared" si="43"/>
        <v>0</v>
      </c>
      <c r="O169" s="298">
        <f>L154*J169</f>
        <v>0</v>
      </c>
      <c r="P169" s="298"/>
      <c r="Q169" s="168"/>
      <c r="U169" s="6"/>
    </row>
    <row r="170" spans="6:21" x14ac:dyDescent="0.3">
      <c r="F170" s="168"/>
      <c r="G170" s="5">
        <v>17</v>
      </c>
      <c r="H170" s="5">
        <f t="shared" si="44"/>
        <v>0</v>
      </c>
      <c r="I170" s="5">
        <f t="shared" si="45"/>
        <v>0</v>
      </c>
      <c r="J170" s="225">
        <v>0</v>
      </c>
      <c r="K170" s="5"/>
      <c r="L170" s="419"/>
      <c r="M170" s="223">
        <v>0</v>
      </c>
      <c r="N170" s="70">
        <f t="shared" si="43"/>
        <v>0</v>
      </c>
      <c r="O170" s="297">
        <f>L154*J170</f>
        <v>0</v>
      </c>
      <c r="P170" s="297"/>
      <c r="Q170" s="168"/>
      <c r="U170" s="6"/>
    </row>
    <row r="171" spans="6:21" x14ac:dyDescent="0.3">
      <c r="F171" s="168"/>
      <c r="G171" s="115">
        <v>18</v>
      </c>
      <c r="H171" s="115">
        <f t="shared" si="44"/>
        <v>0</v>
      </c>
      <c r="I171" s="115">
        <f t="shared" si="45"/>
        <v>0</v>
      </c>
      <c r="J171" s="226">
        <v>0</v>
      </c>
      <c r="K171" s="115"/>
      <c r="L171" s="419"/>
      <c r="M171" s="224">
        <v>0</v>
      </c>
      <c r="N171" s="118">
        <f t="shared" si="43"/>
        <v>0</v>
      </c>
      <c r="O171" s="298">
        <f>L154*J171</f>
        <v>0</v>
      </c>
      <c r="P171" s="298"/>
      <c r="Q171" s="168"/>
      <c r="U171" s="6"/>
    </row>
    <row r="172" spans="6:21" x14ac:dyDescent="0.3">
      <c r="F172" s="168"/>
      <c r="G172" s="5">
        <v>19</v>
      </c>
      <c r="H172" s="5">
        <f t="shared" si="44"/>
        <v>0</v>
      </c>
      <c r="I172" s="5">
        <f t="shared" si="45"/>
        <v>0</v>
      </c>
      <c r="J172" s="225">
        <v>0</v>
      </c>
      <c r="K172" s="5"/>
      <c r="L172" s="419"/>
      <c r="M172" s="223">
        <v>0</v>
      </c>
      <c r="N172" s="70">
        <f t="shared" si="43"/>
        <v>0</v>
      </c>
      <c r="O172" s="297">
        <f>L154*J172</f>
        <v>0</v>
      </c>
      <c r="P172" s="297"/>
      <c r="Q172" s="168"/>
      <c r="U172" s="6"/>
    </row>
    <row r="173" spans="6:21" x14ac:dyDescent="0.3">
      <c r="F173" s="168"/>
      <c r="G173" s="115">
        <v>20</v>
      </c>
      <c r="H173" s="115">
        <f t="shared" si="44"/>
        <v>0</v>
      </c>
      <c r="I173" s="115">
        <f t="shared" si="45"/>
        <v>0</v>
      </c>
      <c r="J173" s="226">
        <v>0</v>
      </c>
      <c r="K173" s="115"/>
      <c r="L173" s="419"/>
      <c r="M173" s="224">
        <v>0</v>
      </c>
      <c r="N173" s="118">
        <f t="shared" si="43"/>
        <v>0</v>
      </c>
      <c r="O173" s="298">
        <f>L154*J173</f>
        <v>0</v>
      </c>
      <c r="P173" s="298"/>
      <c r="Q173" s="168"/>
      <c r="U173" s="6"/>
    </row>
    <row r="174" spans="6:21" x14ac:dyDescent="0.3">
      <c r="F174" s="168"/>
      <c r="G174" s="5"/>
      <c r="H174" s="178"/>
      <c r="I174" s="5"/>
      <c r="J174" s="176"/>
      <c r="K174" s="5"/>
      <c r="L174" s="69"/>
      <c r="M174" s="6"/>
      <c r="N174" s="177"/>
      <c r="O174" s="297"/>
      <c r="P174" s="297"/>
      <c r="Q174" s="168"/>
      <c r="U174" s="6"/>
    </row>
    <row r="175" spans="6:21" x14ac:dyDescent="0.3">
      <c r="F175" s="168"/>
      <c r="G175" s="5"/>
      <c r="H175" s="178"/>
      <c r="I175" s="5"/>
      <c r="J175" s="176"/>
      <c r="K175" s="5"/>
      <c r="L175" s="69">
        <f>SUM(L154:L163)</f>
        <v>3.5</v>
      </c>
      <c r="M175" s="6"/>
      <c r="N175" s="177"/>
      <c r="O175" s="277"/>
      <c r="P175" s="277"/>
      <c r="Q175" s="168"/>
      <c r="U175" s="6"/>
    </row>
    <row r="176" spans="6:21" ht="18" thickBot="1" x14ac:dyDescent="0.35">
      <c r="F176" s="168"/>
      <c r="G176" s="5"/>
      <c r="H176" s="3"/>
      <c r="I176" s="5" t="s">
        <v>4</v>
      </c>
      <c r="J176" s="179" t="s">
        <v>80</v>
      </c>
      <c r="K176" s="296" t="s">
        <v>81</v>
      </c>
      <c r="L176" s="296"/>
      <c r="M176" s="1" t="s">
        <v>82</v>
      </c>
      <c r="N176" s="177"/>
      <c r="O176" s="297" t="s">
        <v>83</v>
      </c>
      <c r="P176" s="297"/>
      <c r="Q176" s="168"/>
      <c r="U176" s="6"/>
    </row>
    <row r="177" spans="6:21" ht="18" thickBot="1" x14ac:dyDescent="0.35">
      <c r="F177" s="168"/>
      <c r="G177" s="5"/>
      <c r="H177" s="125" t="s">
        <v>67</v>
      </c>
      <c r="I177" s="126">
        <v>0</v>
      </c>
      <c r="J177" s="93">
        <v>0</v>
      </c>
      <c r="K177" s="94">
        <v>16</v>
      </c>
      <c r="L177" s="95" t="s">
        <v>68</v>
      </c>
      <c r="M177" s="96">
        <v>671</v>
      </c>
      <c r="N177" s="97"/>
      <c r="O177" s="291">
        <f>M177*K177</f>
        <v>10736</v>
      </c>
      <c r="P177" s="292"/>
      <c r="Q177" s="168"/>
      <c r="U177" s="6"/>
    </row>
    <row r="178" spans="6:21" x14ac:dyDescent="0.3">
      <c r="F178" s="168"/>
      <c r="G178" s="169"/>
      <c r="H178" s="180" t="s">
        <v>90</v>
      </c>
      <c r="I178" s="180" t="s">
        <v>119</v>
      </c>
      <c r="J178" s="170" t="s">
        <v>117</v>
      </c>
      <c r="K178" s="229" t="s">
        <v>116</v>
      </c>
      <c r="L178" s="180" t="s">
        <v>118</v>
      </c>
      <c r="M178" s="185"/>
      <c r="N178" s="183"/>
      <c r="O178" s="293" t="s">
        <v>89</v>
      </c>
      <c r="P178" s="293"/>
      <c r="Q178" s="168"/>
      <c r="U178" s="6"/>
    </row>
    <row r="179" spans="6:21" ht="17.25" customHeight="1" x14ac:dyDescent="0.3">
      <c r="F179" s="168"/>
      <c r="G179" s="169"/>
      <c r="H179" s="181">
        <v>1</v>
      </c>
      <c r="I179" s="181">
        <f>I177</f>
        <v>0</v>
      </c>
      <c r="J179" s="231">
        <f>SUM(J154:J173)</f>
        <v>4500</v>
      </c>
      <c r="K179" s="230">
        <v>1</v>
      </c>
      <c r="L179" s="186">
        <v>16</v>
      </c>
      <c r="M179" s="182"/>
      <c r="N179" s="184"/>
      <c r="O179" s="337">
        <f>J179*K179</f>
        <v>4500</v>
      </c>
      <c r="P179" s="338"/>
      <c r="Q179" s="168"/>
    </row>
    <row r="180" spans="6:21" ht="17.25" customHeight="1" x14ac:dyDescent="0.3">
      <c r="G180" s="5"/>
      <c r="H180" s="5"/>
      <c r="I180" s="2"/>
      <c r="J180" s="2"/>
      <c r="K180" s="2"/>
      <c r="L180" s="294" t="s">
        <v>86</v>
      </c>
      <c r="M180" s="294"/>
      <c r="N180" s="151"/>
      <c r="O180" s="452">
        <f>O69+O124+P58</f>
        <v>55591.5</v>
      </c>
      <c r="P180" s="453"/>
      <c r="U180" s="6"/>
    </row>
    <row r="181" spans="6:21" ht="28.5" customHeight="1" x14ac:dyDescent="0.3">
      <c r="G181" s="5"/>
      <c r="L181" s="295"/>
      <c r="M181" s="295"/>
      <c r="N181" s="58"/>
      <c r="O181" s="436"/>
      <c r="P181" s="454"/>
      <c r="Q181" s="2"/>
      <c r="R181" s="2"/>
      <c r="S181" s="6"/>
      <c r="U181" s="6"/>
    </row>
    <row r="182" spans="6:21" ht="18" thickBot="1" x14ac:dyDescent="0.35">
      <c r="G182" s="5"/>
      <c r="S182" s="374" t="s">
        <v>102</v>
      </c>
      <c r="T182" s="374"/>
      <c r="U182" s="374"/>
    </row>
    <row r="183" spans="6:21" ht="18" x14ac:dyDescent="0.3">
      <c r="G183" s="5"/>
      <c r="L183" s="448" t="s">
        <v>87</v>
      </c>
      <c r="M183" s="439"/>
      <c r="N183" s="57"/>
      <c r="O183" s="400">
        <f>O101+O153+O177+O179</f>
        <v>33830.28571428571</v>
      </c>
      <c r="P183" s="450"/>
      <c r="S183" s="113" t="s">
        <v>46</v>
      </c>
      <c r="T183" s="46" t="s">
        <v>74</v>
      </c>
      <c r="U183" s="112" t="s">
        <v>92</v>
      </c>
    </row>
    <row r="184" spans="6:21" ht="28.5" customHeight="1" thickBot="1" x14ac:dyDescent="0.35">
      <c r="G184" s="5"/>
      <c r="L184" s="449"/>
      <c r="M184" s="441"/>
      <c r="N184" s="58"/>
      <c r="O184" s="442"/>
      <c r="P184" s="451"/>
      <c r="S184" s="109">
        <f>I177</f>
        <v>0</v>
      </c>
      <c r="T184" s="110">
        <f>O183</f>
        <v>33830.28571428571</v>
      </c>
      <c r="U184" s="111" t="e">
        <f>T184/S184</f>
        <v>#DIV/0!</v>
      </c>
    </row>
    <row r="185" spans="6:21" x14ac:dyDescent="0.3">
      <c r="G185" s="5"/>
    </row>
    <row r="186" spans="6:21" ht="18.75" customHeight="1" x14ac:dyDescent="0.3">
      <c r="G186" s="5"/>
      <c r="H186" s="72"/>
      <c r="I186" s="72"/>
      <c r="J186" s="72"/>
      <c r="K186" s="72"/>
      <c r="L186" s="455" t="s">
        <v>88</v>
      </c>
      <c r="M186" s="397"/>
      <c r="N186" s="57"/>
      <c r="O186" s="400">
        <f>O180+O183</f>
        <v>89421.78571428571</v>
      </c>
      <c r="P186" s="450"/>
      <c r="S186" s="421">
        <v>65751</v>
      </c>
      <c r="T186" s="422"/>
    </row>
    <row r="187" spans="6:21" ht="18" customHeight="1" x14ac:dyDescent="0.3">
      <c r="G187" s="5"/>
      <c r="H187" s="72"/>
      <c r="I187" s="72"/>
      <c r="J187" s="72"/>
      <c r="K187" s="72"/>
      <c r="L187" s="456"/>
      <c r="M187" s="457"/>
      <c r="N187" s="58"/>
      <c r="O187" s="442"/>
      <c r="P187" s="451"/>
      <c r="S187" s="423"/>
      <c r="T187" s="424"/>
    </row>
    <row r="188" spans="6:21" ht="17.25" customHeight="1" x14ac:dyDescent="0.3">
      <c r="G188" s="5"/>
      <c r="H188" s="72"/>
      <c r="I188" s="72"/>
      <c r="J188" s="72"/>
      <c r="K188" s="72"/>
      <c r="L188" s="72"/>
      <c r="M188" s="72"/>
      <c r="N188" s="72"/>
      <c r="O188" s="72"/>
      <c r="P188" s="72"/>
    </row>
    <row r="189" spans="6:21" ht="18" customHeight="1" thickBot="1" x14ac:dyDescent="0.35">
      <c r="G189" s="5"/>
      <c r="H189" s="72"/>
      <c r="I189" s="72"/>
      <c r="J189" s="72"/>
      <c r="K189" s="72"/>
      <c r="L189" s="72"/>
      <c r="M189" s="72"/>
      <c r="N189" s="72"/>
      <c r="O189" s="72"/>
      <c r="P189" s="72"/>
      <c r="S189" s="6"/>
      <c r="T189" s="6"/>
      <c r="U189" s="6"/>
    </row>
    <row r="190" spans="6:21" ht="17.25" customHeight="1" x14ac:dyDescent="0.3">
      <c r="G190" s="5"/>
      <c r="H190" s="425" t="s">
        <v>121</v>
      </c>
      <c r="I190" s="426"/>
      <c r="J190" s="426"/>
      <c r="K190" s="426"/>
      <c r="L190" s="426"/>
      <c r="M190" s="426"/>
      <c r="N190" s="426"/>
      <c r="O190" s="426"/>
      <c r="P190" s="426"/>
      <c r="Q190" s="426"/>
      <c r="R190" s="427"/>
    </row>
    <row r="191" spans="6:21" ht="17.25" customHeight="1" thickBot="1" x14ac:dyDescent="0.35">
      <c r="G191" s="5"/>
      <c r="H191" s="428"/>
      <c r="I191" s="429"/>
      <c r="J191" s="429"/>
      <c r="K191" s="429"/>
      <c r="L191" s="429"/>
      <c r="M191" s="429"/>
      <c r="N191" s="429"/>
      <c r="O191" s="429"/>
      <c r="P191" s="429"/>
      <c r="Q191" s="429"/>
      <c r="R191" s="430"/>
    </row>
    <row r="192" spans="6:21" ht="17.25" customHeight="1" thickBot="1" x14ac:dyDescent="0.35">
      <c r="G192" s="5"/>
      <c r="H192" s="234" t="s">
        <v>70</v>
      </c>
      <c r="I192" s="34"/>
      <c r="J192" s="34"/>
      <c r="K192" s="35"/>
      <c r="L192" s="21" t="s">
        <v>15</v>
      </c>
      <c r="M192" s="22"/>
      <c r="N192" s="21" t="s">
        <v>14</v>
      </c>
      <c r="O192" s="22"/>
      <c r="P192" s="21" t="s">
        <v>16</v>
      </c>
      <c r="Q192" s="23"/>
      <c r="R192" s="24"/>
    </row>
    <row r="193" spans="7:18" ht="17.25" customHeight="1" thickBot="1" x14ac:dyDescent="0.35">
      <c r="G193" s="5"/>
      <c r="H193" s="25" t="s">
        <v>123</v>
      </c>
      <c r="I193" s="26"/>
      <c r="J193" s="26"/>
      <c r="K193" s="27"/>
      <c r="L193" s="31">
        <v>120</v>
      </c>
      <c r="M193" s="32"/>
      <c r="N193" s="25">
        <v>65</v>
      </c>
      <c r="O193" s="27"/>
      <c r="P193" s="203">
        <f>L193*N193</f>
        <v>7800</v>
      </c>
      <c r="Q193" s="204"/>
      <c r="R193" s="205"/>
    </row>
    <row r="194" spans="7:18" ht="17.25" customHeight="1" thickBot="1" x14ac:dyDescent="0.35">
      <c r="G194" s="5"/>
      <c r="H194" s="3" t="s">
        <v>124</v>
      </c>
      <c r="I194" s="26"/>
      <c r="J194" s="3"/>
      <c r="K194" s="3"/>
      <c r="L194" s="31">
        <v>120</v>
      </c>
      <c r="M194" s="42"/>
      <c r="N194" s="3">
        <v>60</v>
      </c>
      <c r="O194" s="3"/>
      <c r="P194" s="206">
        <f>L194*N194</f>
        <v>7200</v>
      </c>
      <c r="Q194" s="54"/>
      <c r="R194" s="54"/>
    </row>
    <row r="195" spans="7:18" ht="17.25" customHeight="1" x14ac:dyDescent="0.3">
      <c r="G195" s="5"/>
      <c r="H195" s="3" t="s">
        <v>125</v>
      </c>
      <c r="I195" s="3"/>
      <c r="J195" s="3"/>
      <c r="K195" s="3"/>
      <c r="L195" s="31">
        <v>120</v>
      </c>
      <c r="M195" s="42"/>
      <c r="N195" s="3">
        <v>42</v>
      </c>
      <c r="O195" s="3"/>
      <c r="P195" s="206">
        <f>L195*N195</f>
        <v>5040</v>
      </c>
      <c r="Q195" s="54"/>
      <c r="R195" s="54"/>
    </row>
    <row r="196" spans="7:18" ht="17.25" customHeight="1" x14ac:dyDescent="0.3">
      <c r="G196" s="5"/>
      <c r="H196" s="3" t="s">
        <v>128</v>
      </c>
      <c r="I196" s="3"/>
      <c r="J196" s="3"/>
      <c r="K196" s="3"/>
      <c r="L196" s="42">
        <v>40</v>
      </c>
      <c r="M196" s="42" t="s">
        <v>129</v>
      </c>
      <c r="N196" s="3">
        <v>68</v>
      </c>
      <c r="O196" s="3"/>
      <c r="P196" s="206">
        <f>L196*N196</f>
        <v>2720</v>
      </c>
      <c r="Q196" s="54"/>
      <c r="R196" s="54"/>
    </row>
    <row r="197" spans="7:18" ht="17.25" customHeight="1" x14ac:dyDescent="0.3">
      <c r="G197" s="5"/>
      <c r="H197" s="3" t="s">
        <v>129</v>
      </c>
      <c r="I197" s="3"/>
      <c r="J197" s="3"/>
      <c r="K197" s="3"/>
      <c r="L197" s="42"/>
      <c r="M197" s="42"/>
      <c r="N197" s="3"/>
      <c r="O197" s="3"/>
      <c r="P197" s="54"/>
      <c r="Q197" s="54"/>
      <c r="R197" s="54"/>
    </row>
    <row r="198" spans="7:18" ht="17.25" customHeight="1" thickBot="1" x14ac:dyDescent="0.35">
      <c r="G198" s="5"/>
      <c r="H198" s="3"/>
      <c r="I198" s="3"/>
      <c r="J198" s="3"/>
      <c r="K198" s="3"/>
      <c r="L198" s="42"/>
      <c r="M198" s="42"/>
      <c r="N198" s="290" t="s">
        <v>130</v>
      </c>
      <c r="O198" s="290"/>
      <c r="P198" s="290"/>
      <c r="Q198" s="54"/>
      <c r="R198" s="54"/>
    </row>
    <row r="199" spans="7:18" ht="21" thickBot="1" x14ac:dyDescent="0.35">
      <c r="G199" s="5"/>
      <c r="H199" s="237"/>
      <c r="I199" s="237"/>
      <c r="J199" s="237"/>
      <c r="K199" s="237"/>
      <c r="L199" s="237"/>
      <c r="M199" s="237"/>
      <c r="N199" s="408" t="s">
        <v>4</v>
      </c>
      <c r="O199" s="409"/>
      <c r="P199" s="236">
        <f>P193+P194</f>
        <v>15000</v>
      </c>
      <c r="Q199" s="54"/>
      <c r="R199" s="54"/>
    </row>
    <row r="200" spans="7:18" ht="18" thickBot="1" x14ac:dyDescent="0.35">
      <c r="G200" s="5"/>
    </row>
    <row r="201" spans="7:18" ht="21" thickBot="1" x14ac:dyDescent="0.35">
      <c r="H201" s="33" t="s">
        <v>131</v>
      </c>
      <c r="I201" s="34" t="s">
        <v>137</v>
      </c>
      <c r="J201" s="34" t="s">
        <v>139</v>
      </c>
      <c r="K201" s="35"/>
      <c r="L201" s="21" t="s">
        <v>138</v>
      </c>
      <c r="M201" s="249">
        <v>0</v>
      </c>
      <c r="N201" s="250">
        <v>0</v>
      </c>
      <c r="O201" s="22"/>
      <c r="P201" s="21" t="s">
        <v>16</v>
      </c>
      <c r="Q201" s="23"/>
      <c r="R201" s="24"/>
    </row>
    <row r="202" spans="7:18" ht="20.25" x14ac:dyDescent="0.3">
      <c r="H202" s="25" t="s">
        <v>123</v>
      </c>
      <c r="I202" s="239">
        <v>4</v>
      </c>
      <c r="J202" s="239">
        <v>6</v>
      </c>
      <c r="K202" s="239"/>
      <c r="L202" s="238"/>
      <c r="M202" s="238">
        <v>0</v>
      </c>
      <c r="N202" s="251">
        <f>M202/8</f>
        <v>0</v>
      </c>
      <c r="O202" s="238"/>
      <c r="P202" s="203">
        <f>L202*N202</f>
        <v>0</v>
      </c>
      <c r="Q202" s="238"/>
      <c r="R202" s="238"/>
    </row>
    <row r="203" spans="7:18" ht="20.25" x14ac:dyDescent="0.3">
      <c r="H203" s="3" t="s">
        <v>124</v>
      </c>
      <c r="I203" s="239"/>
      <c r="J203" s="239"/>
      <c r="K203" s="239"/>
      <c r="L203" s="238"/>
      <c r="M203" s="238"/>
      <c r="N203" s="251">
        <f t="shared" ref="N203:N205" si="46">M203/8</f>
        <v>0</v>
      </c>
      <c r="O203" s="238"/>
      <c r="P203" s="206">
        <f>L203*N203</f>
        <v>0</v>
      </c>
      <c r="Q203" s="238"/>
      <c r="R203" s="238"/>
    </row>
    <row r="204" spans="7:18" ht="20.25" x14ac:dyDescent="0.3">
      <c r="H204" s="3" t="s">
        <v>125</v>
      </c>
      <c r="I204" s="239"/>
      <c r="J204" s="239"/>
      <c r="K204" s="239"/>
      <c r="L204" s="238"/>
      <c r="M204" s="238"/>
      <c r="N204" s="251">
        <f t="shared" si="46"/>
        <v>0</v>
      </c>
      <c r="O204" s="238"/>
      <c r="P204" s="206">
        <f>L204*N204</f>
        <v>0</v>
      </c>
      <c r="Q204" s="238"/>
      <c r="R204" s="238"/>
    </row>
    <row r="205" spans="7:18" ht="20.25" x14ac:dyDescent="0.3">
      <c r="H205" s="238" t="s">
        <v>136</v>
      </c>
      <c r="I205" s="239"/>
      <c r="J205" s="239"/>
      <c r="K205" s="239"/>
      <c r="L205" s="238"/>
      <c r="M205" s="238"/>
      <c r="N205" s="251">
        <f t="shared" si="46"/>
        <v>0</v>
      </c>
      <c r="O205" s="238"/>
      <c r="P205" s="206">
        <f>L205*N205</f>
        <v>0</v>
      </c>
      <c r="Q205" s="238"/>
      <c r="R205" s="238"/>
    </row>
    <row r="206" spans="7:18" x14ac:dyDescent="0.3">
      <c r="G206" s="5"/>
    </row>
    <row r="207" spans="7:18" ht="26.25" thickBot="1" x14ac:dyDescent="0.35">
      <c r="G207" s="5"/>
      <c r="H207" s="235" t="s">
        <v>126</v>
      </c>
      <c r="I207" s="39"/>
      <c r="J207" s="39"/>
      <c r="K207" s="39"/>
      <c r="L207" s="39"/>
      <c r="M207" s="39"/>
      <c r="N207" s="39"/>
      <c r="O207" s="39"/>
      <c r="P207" s="39"/>
      <c r="Q207" s="39"/>
      <c r="R207" s="39"/>
    </row>
    <row r="208" spans="7:18" ht="17.25" customHeight="1" thickBot="1" x14ac:dyDescent="0.35">
      <c r="G208" s="5"/>
      <c r="H208" s="406" t="s">
        <v>98</v>
      </c>
      <c r="I208" s="407"/>
      <c r="J208" s="210" t="s">
        <v>78</v>
      </c>
      <c r="K208" s="207" t="s">
        <v>19</v>
      </c>
      <c r="L208" s="207" t="s">
        <v>20</v>
      </c>
      <c r="M208" s="208">
        <f>SUM(M209:M212)</f>
        <v>24</v>
      </c>
      <c r="N208" s="209">
        <f>SUM(N209:N212)</f>
        <v>3</v>
      </c>
      <c r="O208" s="404" t="s">
        <v>97</v>
      </c>
      <c r="P208" s="405"/>
      <c r="Q208" s="39"/>
      <c r="R208" s="39"/>
    </row>
    <row r="209" spans="7:20" ht="20.25" x14ac:dyDescent="0.3">
      <c r="G209" s="5"/>
      <c r="H209" s="387" t="s">
        <v>122</v>
      </c>
      <c r="I209" s="388"/>
      <c r="J209" s="98" t="s">
        <v>127</v>
      </c>
      <c r="K209" s="44" t="s">
        <v>47</v>
      </c>
      <c r="L209" s="44">
        <v>650</v>
      </c>
      <c r="M209" s="122">
        <v>24</v>
      </c>
      <c r="N209" s="45">
        <f>M209/8</f>
        <v>3</v>
      </c>
      <c r="O209" s="343">
        <f>M209*L209</f>
        <v>15600</v>
      </c>
      <c r="P209" s="343"/>
      <c r="Q209" s="39"/>
      <c r="R209" s="39"/>
    </row>
    <row r="210" spans="7:20" ht="21" thickBot="1" x14ac:dyDescent="0.35"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7:20" ht="21" thickBot="1" x14ac:dyDescent="0.35">
      <c r="H211" s="39"/>
      <c r="I211" s="39"/>
      <c r="J211" s="39"/>
      <c r="K211" s="39"/>
      <c r="L211" s="39"/>
      <c r="M211" s="39"/>
      <c r="N211" s="408" t="s">
        <v>4</v>
      </c>
      <c r="O211" s="409"/>
      <c r="P211" s="236">
        <f>O209</f>
        <v>15600</v>
      </c>
      <c r="Q211" s="39"/>
      <c r="R211" s="39"/>
    </row>
    <row r="212" spans="7:20" ht="19.5" thickBot="1" x14ac:dyDescent="0.35">
      <c r="G212" s="5"/>
      <c r="H212" s="72"/>
      <c r="I212" s="72"/>
      <c r="J212" s="72"/>
      <c r="K212" s="72"/>
      <c r="L212" s="72"/>
      <c r="M212" s="72"/>
      <c r="N212" s="72"/>
      <c r="O212" s="72"/>
      <c r="P212" s="72"/>
    </row>
    <row r="213" spans="7:20" ht="17.25" customHeight="1" x14ac:dyDescent="0.3">
      <c r="G213" s="5"/>
      <c r="H213" s="72"/>
      <c r="I213" s="72"/>
      <c r="J213" s="72"/>
      <c r="K213" s="72"/>
      <c r="L213" s="72"/>
      <c r="M213" s="431" t="s">
        <v>86</v>
      </c>
      <c r="N213" s="432"/>
      <c r="O213" s="200"/>
      <c r="P213" s="434">
        <f>P211+P199</f>
        <v>30600</v>
      </c>
      <c r="Q213" s="435"/>
    </row>
    <row r="214" spans="7:20" ht="17.25" customHeight="1" x14ac:dyDescent="0.3">
      <c r="G214" s="5"/>
      <c r="H214" s="72"/>
      <c r="I214" s="72"/>
      <c r="J214" s="72"/>
      <c r="K214" s="72"/>
      <c r="L214" s="72"/>
      <c r="M214" s="433"/>
      <c r="N214" s="295"/>
      <c r="O214" s="58"/>
      <c r="P214" s="436"/>
      <c r="Q214" s="437"/>
    </row>
    <row r="215" spans="7:20" ht="17.25" customHeight="1" x14ac:dyDescent="0.3">
      <c r="G215" s="5"/>
      <c r="H215" s="72"/>
      <c r="I215" s="72"/>
      <c r="J215" s="72"/>
      <c r="K215" s="72"/>
      <c r="L215" s="72"/>
      <c r="M215" s="49"/>
      <c r="Q215" s="201"/>
    </row>
    <row r="216" spans="7:20" ht="17.25" customHeight="1" x14ac:dyDescent="0.3">
      <c r="G216" s="5"/>
      <c r="H216" s="72"/>
      <c r="I216" s="72"/>
      <c r="J216" s="72"/>
      <c r="K216" s="72"/>
      <c r="L216" s="72"/>
      <c r="M216" s="438" t="s">
        <v>87</v>
      </c>
      <c r="N216" s="439"/>
      <c r="O216" s="57"/>
      <c r="P216" s="400">
        <f>P124+P176+P210+P212</f>
        <v>0</v>
      </c>
      <c r="Q216" s="401"/>
    </row>
    <row r="217" spans="7:20" ht="17.25" customHeight="1" x14ac:dyDescent="0.3">
      <c r="G217" s="5"/>
      <c r="H217" s="72"/>
      <c r="I217" s="72"/>
      <c r="J217" s="72"/>
      <c r="K217" s="72"/>
      <c r="L217" s="72"/>
      <c r="M217" s="440"/>
      <c r="N217" s="441"/>
      <c r="O217" s="58"/>
      <c r="P217" s="442"/>
      <c r="Q217" s="443"/>
    </row>
    <row r="218" spans="7:20" ht="17.25" customHeight="1" x14ac:dyDescent="0.3">
      <c r="G218" s="5"/>
      <c r="H218" s="72"/>
      <c r="I218" s="72"/>
      <c r="J218" s="72"/>
      <c r="K218" s="72"/>
      <c r="L218" s="72"/>
      <c r="M218" s="49"/>
      <c r="Q218" s="201"/>
    </row>
    <row r="219" spans="7:20" ht="17.25" customHeight="1" x14ac:dyDescent="0.3">
      <c r="G219" s="5"/>
      <c r="H219" s="72"/>
      <c r="I219" s="72"/>
      <c r="J219" s="72"/>
      <c r="K219" s="72"/>
      <c r="L219" s="72"/>
      <c r="M219" s="396" t="s">
        <v>88</v>
      </c>
      <c r="N219" s="397"/>
      <c r="O219" s="57"/>
      <c r="P219" s="400">
        <f>P213+P216</f>
        <v>30600</v>
      </c>
      <c r="Q219" s="401"/>
    </row>
    <row r="220" spans="7:20" ht="18" customHeight="1" thickBot="1" x14ac:dyDescent="0.35">
      <c r="H220" s="72"/>
      <c r="I220" s="72"/>
      <c r="J220" s="72"/>
      <c r="K220" s="72"/>
      <c r="L220" s="72"/>
      <c r="M220" s="398"/>
      <c r="N220" s="399"/>
      <c r="O220" s="202"/>
      <c r="P220" s="402"/>
      <c r="Q220" s="403"/>
    </row>
    <row r="221" spans="7:20" ht="18" customHeight="1" x14ac:dyDescent="0.3">
      <c r="H221" s="72"/>
      <c r="I221" s="72"/>
      <c r="J221" s="72"/>
      <c r="K221" s="72"/>
      <c r="L221" s="72"/>
      <c r="M221" s="72"/>
      <c r="N221" s="72"/>
      <c r="O221" s="72"/>
      <c r="P221" s="72"/>
    </row>
    <row r="222" spans="7:20" ht="18.75" customHeight="1" x14ac:dyDescent="0.3">
      <c r="H222" s="72"/>
      <c r="I222" s="72"/>
      <c r="J222" s="72"/>
      <c r="K222" s="72"/>
      <c r="L222" s="72"/>
      <c r="M222" s="72"/>
      <c r="N222" s="72"/>
      <c r="O222" s="72"/>
      <c r="P222" s="72"/>
      <c r="S222" s="6"/>
      <c r="T222" s="5"/>
    </row>
    <row r="223" spans="7:20" x14ac:dyDescent="0.3">
      <c r="S223" s="43"/>
      <c r="T223" s="43"/>
    </row>
    <row r="237" spans="20:32" x14ac:dyDescent="0.3"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</row>
    <row r="238" spans="20:32" x14ac:dyDescent="0.3"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</row>
    <row r="239" spans="20:32" x14ac:dyDescent="0.3"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</row>
    <row r="240" spans="20:32" x14ac:dyDescent="0.3"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</row>
    <row r="241" spans="20:32" x14ac:dyDescent="0.3"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</row>
    <row r="242" spans="20:32" x14ac:dyDescent="0.3"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</row>
    <row r="243" spans="20:32" x14ac:dyDescent="0.3"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</row>
    <row r="244" spans="20:32" x14ac:dyDescent="0.3"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</row>
    <row r="245" spans="20:32" x14ac:dyDescent="0.3"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</row>
    <row r="246" spans="20:32" x14ac:dyDescent="0.3">
      <c r="U246" s="17"/>
    </row>
    <row r="247" spans="20:32" x14ac:dyDescent="0.3">
      <c r="T247" s="309"/>
      <c r="U247" s="36"/>
    </row>
    <row r="248" spans="20:32" x14ac:dyDescent="0.3">
      <c r="T248" s="309"/>
    </row>
  </sheetData>
  <mergeCells count="303">
    <mergeCell ref="H152:J152"/>
    <mergeCell ref="L154:L173"/>
    <mergeCell ref="S121:S122"/>
    <mergeCell ref="S186:T187"/>
    <mergeCell ref="N199:O199"/>
    <mergeCell ref="H190:R191"/>
    <mergeCell ref="M213:N214"/>
    <mergeCell ref="P213:Q214"/>
    <mergeCell ref="M216:N217"/>
    <mergeCell ref="P216:Q217"/>
    <mergeCell ref="M152:M153"/>
    <mergeCell ref="L152:L153"/>
    <mergeCell ref="O172:P172"/>
    <mergeCell ref="S182:U182"/>
    <mergeCell ref="L183:M184"/>
    <mergeCell ref="O183:P184"/>
    <mergeCell ref="O180:P181"/>
    <mergeCell ref="L186:M187"/>
    <mergeCell ref="O186:P187"/>
    <mergeCell ref="O160:P160"/>
    <mergeCell ref="O161:P161"/>
    <mergeCell ref="O162:P162"/>
    <mergeCell ref="O163:P163"/>
    <mergeCell ref="O176:P176"/>
    <mergeCell ref="M219:N220"/>
    <mergeCell ref="P219:Q220"/>
    <mergeCell ref="O208:P208"/>
    <mergeCell ref="H209:I209"/>
    <mergeCell ref="O209:P209"/>
    <mergeCell ref="H208:I208"/>
    <mergeCell ref="N211:O211"/>
    <mergeCell ref="V26:V47"/>
    <mergeCell ref="H48:J48"/>
    <mergeCell ref="K48:L48"/>
    <mergeCell ref="M47:O47"/>
    <mergeCell ref="M48:R48"/>
    <mergeCell ref="O87:P87"/>
    <mergeCell ref="O88:P88"/>
    <mergeCell ref="O89:P89"/>
    <mergeCell ref="O90:P90"/>
    <mergeCell ref="M32:O32"/>
    <mergeCell ref="O77:P77"/>
    <mergeCell ref="O78:P78"/>
    <mergeCell ref="O79:P79"/>
    <mergeCell ref="O85:P85"/>
    <mergeCell ref="I44:J44"/>
    <mergeCell ref="I45:J45"/>
    <mergeCell ref="I46:J46"/>
    <mergeCell ref="V4:V25"/>
    <mergeCell ref="O173:P173"/>
    <mergeCell ref="O174:P174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O139:P139"/>
    <mergeCell ref="O140:P140"/>
    <mergeCell ref="O141:P141"/>
    <mergeCell ref="O142:P142"/>
    <mergeCell ref="O143:P143"/>
    <mergeCell ref="N23:O23"/>
    <mergeCell ref="P23:R23"/>
    <mergeCell ref="N24:O24"/>
    <mergeCell ref="P24:R24"/>
    <mergeCell ref="O86:P86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M27:O27"/>
    <mergeCell ref="M28:O28"/>
    <mergeCell ref="I28:J28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H73:I73"/>
    <mergeCell ref="H74:I74"/>
    <mergeCell ref="A70:C70"/>
    <mergeCell ref="A71:C71"/>
    <mergeCell ref="D71:E71"/>
    <mergeCell ref="N58:O58"/>
    <mergeCell ref="O159:P159"/>
    <mergeCell ref="H107:I107"/>
    <mergeCell ref="O107:P107"/>
    <mergeCell ref="O133:P133"/>
    <mergeCell ref="O84:P84"/>
    <mergeCell ref="O72:P72"/>
    <mergeCell ref="O154:P154"/>
    <mergeCell ref="O155:P155"/>
    <mergeCell ref="O156:P156"/>
    <mergeCell ref="O157:P157"/>
    <mergeCell ref="I75:J75"/>
    <mergeCell ref="H71:I71"/>
    <mergeCell ref="H150:I150"/>
    <mergeCell ref="H124:L124"/>
    <mergeCell ref="H108:I108"/>
    <mergeCell ref="H109:I109"/>
    <mergeCell ref="H110:I110"/>
    <mergeCell ref="K152:K153"/>
    <mergeCell ref="N3:O3"/>
    <mergeCell ref="P3:R3"/>
    <mergeCell ref="A67:E67"/>
    <mergeCell ref="D69:E69"/>
    <mergeCell ref="D68:E68"/>
    <mergeCell ref="A69:C69"/>
    <mergeCell ref="I4:J4"/>
    <mergeCell ref="I5:J5"/>
    <mergeCell ref="I6:J6"/>
    <mergeCell ref="N8:O8"/>
    <mergeCell ref="N9:O9"/>
    <mergeCell ref="I7:J7"/>
    <mergeCell ref="A2:E65"/>
    <mergeCell ref="H2:I2"/>
    <mergeCell ref="I8:J8"/>
    <mergeCell ref="I9:J9"/>
    <mergeCell ref="I3:J3"/>
    <mergeCell ref="I47:J47"/>
    <mergeCell ref="P47:R47"/>
    <mergeCell ref="A66:E66"/>
    <mergeCell ref="P10:R10"/>
    <mergeCell ref="I10:J10"/>
    <mergeCell ref="H69:J69"/>
    <mergeCell ref="N4:O4"/>
    <mergeCell ref="T247:T248"/>
    <mergeCell ref="O179:P179"/>
    <mergeCell ref="N7:O7"/>
    <mergeCell ref="O124:P124"/>
    <mergeCell ref="O125:P125"/>
    <mergeCell ref="O126:P126"/>
    <mergeCell ref="O71:P71"/>
    <mergeCell ref="O76:P76"/>
    <mergeCell ref="O81:P81"/>
    <mergeCell ref="O131:P131"/>
    <mergeCell ref="O69:P69"/>
    <mergeCell ref="T4:T47"/>
    <mergeCell ref="S49:T49"/>
    <mergeCell ref="S128:T128"/>
    <mergeCell ref="O80:P80"/>
    <mergeCell ref="O158:P158"/>
    <mergeCell ref="O83:P83"/>
    <mergeCell ref="O150:P150"/>
    <mergeCell ref="O108:P108"/>
    <mergeCell ref="O109:P109"/>
    <mergeCell ref="O110:P110"/>
    <mergeCell ref="O127:P127"/>
    <mergeCell ref="O130:P130"/>
    <mergeCell ref="N13:O13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N10:O10"/>
    <mergeCell ref="P12:R12"/>
    <mergeCell ref="P25:R25"/>
    <mergeCell ref="N25:O25"/>
    <mergeCell ref="I11:J11"/>
    <mergeCell ref="I13:J13"/>
    <mergeCell ref="I14:J14"/>
    <mergeCell ref="I15:J15"/>
    <mergeCell ref="I16:J16"/>
    <mergeCell ref="O129:P129"/>
    <mergeCell ref="O97:P97"/>
    <mergeCell ref="O98:P98"/>
    <mergeCell ref="O106:P106"/>
    <mergeCell ref="O73:P73"/>
    <mergeCell ref="O74:P74"/>
    <mergeCell ref="P27:R46"/>
    <mergeCell ref="O91:P91"/>
    <mergeCell ref="O92:P92"/>
    <mergeCell ref="O93:P93"/>
    <mergeCell ref="O94:P94"/>
    <mergeCell ref="O95:P95"/>
    <mergeCell ref="O96:P96"/>
    <mergeCell ref="O82:P82"/>
    <mergeCell ref="O111:P111"/>
    <mergeCell ref="O112:P112"/>
    <mergeCell ref="O114:P114"/>
    <mergeCell ref="O115:P115"/>
    <mergeCell ref="O116:P116"/>
    <mergeCell ref="O153:P153"/>
    <mergeCell ref="O134:P134"/>
    <mergeCell ref="O152:P152"/>
    <mergeCell ref="O132:P132"/>
    <mergeCell ref="O144:P144"/>
    <mergeCell ref="O145:P145"/>
    <mergeCell ref="O146:P146"/>
    <mergeCell ref="O147:P147"/>
    <mergeCell ref="O117:P117"/>
    <mergeCell ref="O118:P118"/>
    <mergeCell ref="O119:P119"/>
    <mergeCell ref="O120:P120"/>
    <mergeCell ref="O121:P121"/>
    <mergeCell ref="O135:P135"/>
    <mergeCell ref="O136:P136"/>
    <mergeCell ref="O137:P137"/>
    <mergeCell ref="O138:P138"/>
    <mergeCell ref="O128:P128"/>
    <mergeCell ref="H101:I101"/>
    <mergeCell ref="I35:J35"/>
    <mergeCell ref="M33:O33"/>
    <mergeCell ref="M34:O34"/>
    <mergeCell ref="I36:J36"/>
    <mergeCell ref="M36:O36"/>
    <mergeCell ref="M35:O35"/>
    <mergeCell ref="H122:I122"/>
    <mergeCell ref="O122:P122"/>
    <mergeCell ref="H105:I105"/>
    <mergeCell ref="O70:P70"/>
    <mergeCell ref="H68:J68"/>
    <mergeCell ref="O68:P68"/>
    <mergeCell ref="H72:I72"/>
    <mergeCell ref="O101:P101"/>
    <mergeCell ref="O102:P102"/>
    <mergeCell ref="O103:P103"/>
    <mergeCell ref="O104:P104"/>
    <mergeCell ref="O105:P105"/>
    <mergeCell ref="H102:I102"/>
    <mergeCell ref="H103:I103"/>
    <mergeCell ref="H104:I104"/>
    <mergeCell ref="H106:I106"/>
    <mergeCell ref="O113:P113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I18:J18"/>
    <mergeCell ref="I19:J19"/>
    <mergeCell ref="I20:J20"/>
    <mergeCell ref="I21:J21"/>
    <mergeCell ref="I22:J22"/>
    <mergeCell ref="N198:P198"/>
    <mergeCell ref="O177:P177"/>
    <mergeCell ref="O178:P178"/>
    <mergeCell ref="L180:M181"/>
    <mergeCell ref="O175:P175"/>
    <mergeCell ref="K176:L176"/>
    <mergeCell ref="O164:P164"/>
    <mergeCell ref="O165:P165"/>
    <mergeCell ref="O167:P167"/>
    <mergeCell ref="O166:P166"/>
    <mergeCell ref="O168:P168"/>
    <mergeCell ref="O169:P169"/>
    <mergeCell ref="O170:P170"/>
    <mergeCell ref="O171:P171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68"/>
      <c r="B1" s="368"/>
      <c r="C1" s="368"/>
      <c r="D1" s="368"/>
      <c r="E1" s="368"/>
      <c r="F1" s="368"/>
      <c r="G1" s="84"/>
    </row>
    <row r="2" spans="1:7" ht="16.5" x14ac:dyDescent="0.3">
      <c r="A2" s="368"/>
      <c r="B2" s="368"/>
      <c r="C2" s="368"/>
      <c r="D2" s="368"/>
      <c r="E2" s="368"/>
      <c r="F2" s="368"/>
      <c r="G2" s="84"/>
    </row>
    <row r="3" spans="1:7" ht="16.5" x14ac:dyDescent="0.3">
      <c r="A3" s="368"/>
      <c r="B3" s="368"/>
      <c r="C3" s="368"/>
      <c r="D3" s="368"/>
      <c r="E3" s="368"/>
      <c r="F3" s="368"/>
      <c r="G3" s="84"/>
    </row>
    <row r="4" spans="1:7" ht="16.5" x14ac:dyDescent="0.3">
      <c r="A4" s="368"/>
      <c r="B4" s="368"/>
      <c r="C4" s="368"/>
      <c r="D4" s="368"/>
      <c r="E4" s="368"/>
      <c r="F4" s="368"/>
      <c r="G4" s="84"/>
    </row>
    <row r="5" spans="1:7" ht="16.5" x14ac:dyDescent="0.3">
      <c r="A5" s="368"/>
      <c r="B5" s="368"/>
      <c r="C5" s="368"/>
      <c r="D5" s="368"/>
      <c r="E5" s="368"/>
      <c r="F5" s="368"/>
      <c r="G5" s="84"/>
    </row>
    <row r="6" spans="1:7" ht="16.5" x14ac:dyDescent="0.3">
      <c r="A6" s="368"/>
      <c r="B6" s="368"/>
      <c r="C6" s="368"/>
      <c r="D6" s="368"/>
      <c r="E6" s="368"/>
      <c r="F6" s="368"/>
      <c r="G6" s="84"/>
    </row>
    <row r="7" spans="1:7" ht="16.5" x14ac:dyDescent="0.3">
      <c r="A7" s="368"/>
      <c r="B7" s="368"/>
      <c r="C7" s="368"/>
      <c r="D7" s="368"/>
      <c r="E7" s="368"/>
      <c r="F7" s="368"/>
      <c r="G7" s="84"/>
    </row>
    <row r="8" spans="1:7" ht="16.5" x14ac:dyDescent="0.3">
      <c r="A8" s="368"/>
      <c r="B8" s="368"/>
      <c r="C8" s="368"/>
      <c r="D8" s="368"/>
      <c r="E8" s="368"/>
      <c r="F8" s="368"/>
      <c r="G8" s="84"/>
    </row>
    <row r="9" spans="1:7" ht="16.5" x14ac:dyDescent="0.3">
      <c r="A9" s="368"/>
      <c r="B9" s="368"/>
      <c r="C9" s="368"/>
      <c r="D9" s="368"/>
      <c r="E9" s="368"/>
      <c r="F9" s="368"/>
      <c r="G9" s="84"/>
    </row>
    <row r="10" spans="1:7" ht="16.5" x14ac:dyDescent="0.3">
      <c r="A10" s="368"/>
      <c r="B10" s="368"/>
      <c r="C10" s="368"/>
      <c r="D10" s="368"/>
      <c r="E10" s="368"/>
      <c r="F10" s="368"/>
      <c r="G10" s="84"/>
    </row>
    <row r="11" spans="1:7" ht="16.5" x14ac:dyDescent="0.3">
      <c r="A11" s="368"/>
      <c r="B11" s="368"/>
      <c r="C11" s="368"/>
      <c r="D11" s="368"/>
      <c r="E11" s="368"/>
      <c r="F11" s="368"/>
      <c r="G11" s="84"/>
    </row>
    <row r="12" spans="1:7" ht="16.5" x14ac:dyDescent="0.3">
      <c r="A12" s="368"/>
      <c r="B12" s="368"/>
      <c r="C12" s="368"/>
      <c r="D12" s="368"/>
      <c r="E12" s="368"/>
      <c r="F12" s="368"/>
      <c r="G12" s="84"/>
    </row>
    <row r="13" spans="1:7" ht="16.5" x14ac:dyDescent="0.3">
      <c r="A13" s="368"/>
      <c r="B13" s="368"/>
      <c r="C13" s="368"/>
      <c r="D13" s="368"/>
      <c r="E13" s="368"/>
      <c r="F13" s="368"/>
      <c r="G13" s="84"/>
    </row>
    <row r="14" spans="1:7" ht="16.5" x14ac:dyDescent="0.3">
      <c r="A14" s="368"/>
      <c r="B14" s="368"/>
      <c r="C14" s="368"/>
      <c r="D14" s="368"/>
      <c r="E14" s="368"/>
      <c r="F14" s="368"/>
      <c r="G14" s="84"/>
    </row>
    <row r="15" spans="1:7" ht="16.5" x14ac:dyDescent="0.3">
      <c r="A15" s="368"/>
      <c r="B15" s="368"/>
      <c r="C15" s="368"/>
      <c r="D15" s="368"/>
      <c r="E15" s="368"/>
      <c r="F15" s="368"/>
      <c r="G15" s="84"/>
    </row>
    <row r="16" spans="1:7" ht="16.5" x14ac:dyDescent="0.3">
      <c r="A16" s="368"/>
      <c r="B16" s="368"/>
      <c r="C16" s="368"/>
      <c r="D16" s="368"/>
      <c r="E16" s="368"/>
      <c r="F16" s="368"/>
      <c r="G16" s="84"/>
    </row>
    <row r="17" spans="1:7" ht="17.25" thickBot="1" x14ac:dyDescent="0.35">
      <c r="A17" s="459" t="s">
        <v>59</v>
      </c>
      <c r="B17" s="459"/>
      <c r="C17" s="459"/>
      <c r="D17" s="459"/>
      <c r="E17" s="459"/>
      <c r="F17" s="459"/>
      <c r="G17" s="84"/>
    </row>
    <row r="18" spans="1:7" ht="19.5" thickBot="1" x14ac:dyDescent="0.35">
      <c r="A18" s="460" t="s">
        <v>60</v>
      </c>
      <c r="B18" s="460"/>
      <c r="C18" s="460"/>
      <c r="D18" s="84"/>
      <c r="E18" s="84"/>
      <c r="F18" s="85" cm="1">
        <f t="array" ref="F18:G18">'Project Fees'!O181:P181</f>
        <v>0</v>
      </c>
      <c r="G18" s="84">
        <v>0</v>
      </c>
    </row>
    <row r="19" spans="1:7" ht="17.25" thickBot="1" x14ac:dyDescent="0.35">
      <c r="A19" s="461" t="s">
        <v>61</v>
      </c>
      <c r="B19" s="461"/>
      <c r="C19" s="461"/>
      <c r="D19" s="84"/>
      <c r="E19" s="86">
        <v>0.05</v>
      </c>
      <c r="F19" s="87">
        <f>F18*E19</f>
        <v>0</v>
      </c>
      <c r="G19" s="84"/>
    </row>
    <row r="20" spans="1:7" ht="17.25" thickBot="1" x14ac:dyDescent="0.35">
      <c r="A20" s="84"/>
      <c r="B20" s="84"/>
      <c r="C20" s="84"/>
      <c r="D20" s="84"/>
      <c r="E20" s="84"/>
      <c r="F20" s="88">
        <f>F18-F19</f>
        <v>0</v>
      </c>
      <c r="G20" s="89" t="s">
        <v>62</v>
      </c>
    </row>
    <row r="21" spans="1:7" ht="17.25" thickBot="1" x14ac:dyDescent="0.35">
      <c r="A21" s="84"/>
      <c r="B21" s="84"/>
      <c r="C21" s="84"/>
      <c r="D21" s="84"/>
      <c r="E21" s="84"/>
      <c r="F21" s="84"/>
      <c r="G21" s="84"/>
    </row>
    <row r="22" spans="1:7" ht="17.25" thickBot="1" x14ac:dyDescent="0.35">
      <c r="A22" s="459" t="s">
        <v>23</v>
      </c>
      <c r="B22" s="459"/>
      <c r="C22" s="459"/>
      <c r="D22" s="84"/>
      <c r="E22" s="90">
        <v>2.4</v>
      </c>
      <c r="F22" s="88">
        <f>(F20/E22)</f>
        <v>0</v>
      </c>
      <c r="G22" s="89" t="s">
        <v>63</v>
      </c>
    </row>
    <row r="23" spans="1:7" ht="16.5" x14ac:dyDescent="0.3">
      <c r="A23" s="458" t="s">
        <v>64</v>
      </c>
      <c r="B23" s="458"/>
      <c r="C23" s="458"/>
      <c r="D23" s="84"/>
      <c r="E23" s="84"/>
      <c r="F23" s="87">
        <f>F20-F22</f>
        <v>0</v>
      </c>
      <c r="G23" s="114" t="s">
        <v>77</v>
      </c>
    </row>
    <row r="24" spans="1:7" ht="17.25" thickBot="1" x14ac:dyDescent="0.35">
      <c r="A24" s="458"/>
      <c r="B24" s="458"/>
      <c r="C24" s="458"/>
      <c r="D24" s="84"/>
      <c r="E24" s="84"/>
      <c r="F24" s="84"/>
      <c r="G24" s="84"/>
    </row>
    <row r="25" spans="1:7" ht="17.25" thickBot="1" x14ac:dyDescent="0.35">
      <c r="A25" s="459" t="s">
        <v>65</v>
      </c>
      <c r="B25" s="459"/>
      <c r="C25" s="459"/>
      <c r="D25" s="84"/>
      <c r="E25" s="86">
        <v>0.15</v>
      </c>
      <c r="F25" s="91">
        <f>F23*E25</f>
        <v>0</v>
      </c>
      <c r="G25" s="92" t="s">
        <v>66</v>
      </c>
    </row>
    <row r="26" spans="1:7" ht="16.5" x14ac:dyDescent="0.3">
      <c r="A26" s="84"/>
      <c r="B26" s="84"/>
      <c r="C26" s="84"/>
      <c r="D26" s="84"/>
      <c r="E26" s="84"/>
      <c r="F26" s="84"/>
      <c r="G26" s="84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2026-01-20T08:10:00Z</dcterms:modified>
</cp:coreProperties>
</file>