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Winston Sahd\-- Fee Proposal\"/>
    </mc:Choice>
  </mc:AlternateContent>
  <xr:revisionPtr revIDLastSave="0" documentId="13_ncr:1_{B0BF77A1-D86A-4CB9-B24B-DD16D1BF195A}" xr6:coauthVersionLast="47" xr6:coauthVersionMax="47" xr10:uidLastSave="{00000000-0000-0000-0000-000000000000}"/>
  <bookViews>
    <workbookView xWindow="-120" yWindow="-120" windowWidth="29040" windowHeight="15840" xr2:uid="{30528A92-A7BF-49D7-BC56-E9E01AEC72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K17" i="1"/>
  <c r="C55" i="1" l="1"/>
  <c r="C47" i="1"/>
  <c r="C36" i="1"/>
  <c r="C25" i="1"/>
  <c r="C17" i="1"/>
  <c r="C6" i="1"/>
  <c r="I11" i="1" l="1"/>
  <c r="I10" i="1"/>
  <c r="I5" i="1"/>
  <c r="I6" i="1"/>
  <c r="D6" i="1" l="1"/>
  <c r="D25" i="1"/>
  <c r="D47" i="1"/>
  <c r="D55" i="1"/>
  <c r="D36" i="1"/>
  <c r="C37" i="1" s="1"/>
  <c r="C41" i="1" s="1"/>
  <c r="D17" i="1"/>
  <c r="C18" i="1" s="1"/>
  <c r="E6" i="1"/>
  <c r="E25" i="1"/>
  <c r="E17" i="1"/>
  <c r="E55" i="1"/>
  <c r="E36" i="1"/>
  <c r="E47" i="1"/>
  <c r="C7" i="1"/>
  <c r="C11" i="1" s="1"/>
  <c r="C56" i="1" l="1"/>
  <c r="C26" i="1"/>
  <c r="C30" i="1" s="1"/>
  <c r="C48" i="1"/>
  <c r="C63" i="1" l="1"/>
  <c r="C74" i="1" s="1"/>
  <c r="C75" i="1" s="1"/>
  <c r="E65" i="1" l="1"/>
  <c r="C66" i="1" s="1"/>
  <c r="D70" i="1" s="1"/>
</calcChain>
</file>

<file path=xl/sharedStrings.xml><?xml version="1.0" encoding="utf-8"?>
<sst xmlns="http://schemas.openxmlformats.org/spreadsheetml/2006/main" count="100" uniqueCount="56">
  <si>
    <t>WINSTON SAHD:</t>
  </si>
  <si>
    <t>White Studio Renders</t>
  </si>
  <si>
    <t>Lifestyle Renders</t>
  </si>
  <si>
    <t>Additional renders</t>
  </si>
  <si>
    <t>Main Renders</t>
  </si>
  <si>
    <t>Products: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</si>
  <si>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</si>
  <si>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</si>
  <si>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</si>
  <si>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</si>
  <si>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</si>
  <si>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</si>
  <si>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</si>
  <si>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</si>
  <si>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</si>
  <si>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</si>
  <si>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Total:</t>
  </si>
  <si>
    <t>Per Bedroom:</t>
  </si>
  <si>
    <t>No. Bedroom Sets</t>
  </si>
  <si>
    <t>Total: Bedroom Renders</t>
  </si>
  <si>
    <t>BEDROOM SETS</t>
  </si>
  <si>
    <t>Per Product</t>
  </si>
  <si>
    <t>Smaller products</t>
  </si>
  <si>
    <t>COFFEE TABLES</t>
  </si>
  <si>
    <t>DINING SETS</t>
  </si>
  <si>
    <t>Products</t>
  </si>
  <si>
    <t>Total price per set:</t>
  </si>
  <si>
    <t>No. Dining room Sets</t>
  </si>
  <si>
    <t>LOUNGE SETS</t>
  </si>
  <si>
    <t>No. Lounge Sets</t>
  </si>
  <si>
    <t>Complex products</t>
  </si>
  <si>
    <t>TV UNITS</t>
  </si>
  <si>
    <t>CABINETS</t>
  </si>
  <si>
    <t>Studio White Renders</t>
  </si>
  <si>
    <t>Products to be modelled</t>
  </si>
  <si>
    <t>Lifestyle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</si>
  <si>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            (excl. discount)</t>
    </r>
  </si>
  <si>
    <t>Total Price:              (incl. discount)</t>
  </si>
  <si>
    <t>Only applicable on payment option 1</t>
  </si>
  <si>
    <r>
      <rPr>
        <b/>
        <sz val="11"/>
        <color theme="1"/>
        <rFont val="Calibri"/>
        <family val="2"/>
        <scheme val="minor"/>
      </rPr>
      <t>R110 420.02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</si>
  <si>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4x Instalments Invoiced over 4x Months:</t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</si>
  <si>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</si>
  <si>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</si>
  <si>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</si>
  <si>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</si>
  <si>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</si>
  <si>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</si>
  <si>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Scope</t>
  </si>
  <si>
    <t>hrs / products</t>
  </si>
  <si>
    <t>Prices</t>
  </si>
  <si>
    <t>1x Design</t>
  </si>
  <si>
    <t>Total Project (excl. Discount)</t>
  </si>
  <si>
    <t>1x Main Render | Lifestyle Render</t>
  </si>
  <si>
    <t>1x Second Render | Studio White Render</t>
  </si>
  <si>
    <t>3x Winston Sahd Products</t>
  </si>
  <si>
    <t>Design and Render Price: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</si>
</sst>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0" fontId="2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14" xfId="0" applyBorder="1"/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0" fillId="0" borderId="22" xfId="0" applyBorder="1"/>
    <xf numFmtId="0" fontId="0" fillId="0" borderId="24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10" fontId="0" fillId="0" borderId="15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1" fillId="0" borderId="17" xfId="0" applyFont="1" applyBorder="1"/>
    <xf numFmtId="44" fontId="0" fillId="0" borderId="18" xfId="0" applyNumberFormat="1" applyBorder="1"/>
    <xf numFmtId="0" fontId="1" fillId="0" borderId="28" xfId="0" applyFont="1" applyBorder="1"/>
    <xf numFmtId="44" fontId="0" fillId="0" borderId="23" xfId="0" applyNumberFormat="1" applyBorder="1"/>
    <xf numFmtId="44" fontId="0" fillId="0" borderId="24" xfId="0" applyNumberFormat="1" applyBorder="1"/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32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3" xfId="0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/>
    </xf>
    <xf numFmtId="164" fontId="1" fillId="2" borderId="2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10" fontId="0" fillId="3" borderId="8" xfId="0" applyNumberForma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164" fontId="4" fillId="2" borderId="16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Fill="1" applyBorder="1"/>
    <xf numFmtId="164" fontId="0" fillId="0" borderId="0" xfId="0" applyNumberForma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Fill="1" applyBorder="1"/>
    <xf numFmtId="10" fontId="0" fillId="0" borderId="0" xfId="0" applyNumberForma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2" borderId="36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0" fillId="0" borderId="0" xfId="0" applyBorder="1"/>
    <xf numFmtId="44" fontId="4" fillId="2" borderId="38" xfId="0" applyNumberFormat="1" applyFont="1" applyFill="1" applyBorder="1"/>
    <xf numFmtId="0" fontId="4" fillId="0" borderId="0" xfId="0" applyFont="1" applyFill="1" applyBorder="1" applyAlignment="1"/>
    <xf numFmtId="0" fontId="0" fillId="0" borderId="2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M75"/>
  <sheetViews>
    <sheetView tabSelected="1" workbookViewId="0">
      <selection activeCell="L18" sqref="L18"/>
    </sheetView>
  </sheetViews>
  <sheetFormatPr defaultRowHeight="15" x14ac:dyDescent="0.25"/>
  <cols>
    <col min="1" max="1" width="10.140625" customWidth="1"/>
    <col min="2" max="2" width="23.140625" bestFit="1" customWidth="1"/>
    <col min="3" max="3" width="11.7109375" bestFit="1" customWidth="1"/>
    <col min="4" max="4" width="13.28515625" bestFit="1" customWidth="1"/>
    <col min="5" max="5" width="17.85546875" bestFit="1" customWidth="1"/>
    <col min="8" max="8" width="21.140625" bestFit="1" customWidth="1"/>
    <col min="9" max="9" width="13.85546875" bestFit="1" customWidth="1"/>
    <col min="10" max="10" width="16" bestFit="1" customWidth="1"/>
    <col min="11" max="11" width="32.5703125" customWidth="1"/>
    <col min="12" max="12" width="10.7109375" bestFit="1" customWidth="1"/>
    <col min="13" max="13" width="18.28515625" bestFit="1" customWidth="1"/>
  </cols>
  <sheetData>
    <row r="1" spans="1:13" ht="21.75" thickBot="1" x14ac:dyDescent="0.3">
      <c r="B1" s="97" t="s">
        <v>0</v>
      </c>
      <c r="C1" s="97"/>
      <c r="D1" s="97"/>
      <c r="E1" s="97"/>
      <c r="H1" s="95" t="s">
        <v>47</v>
      </c>
      <c r="I1" s="100" t="s">
        <v>12</v>
      </c>
      <c r="J1" s="98" t="s">
        <v>48</v>
      </c>
      <c r="K1" s="98" t="s">
        <v>15</v>
      </c>
    </row>
    <row r="2" spans="1:13" ht="18.75" customHeight="1" thickBot="1" x14ac:dyDescent="0.3">
      <c r="A2" s="75" t="s">
        <v>20</v>
      </c>
      <c r="B2" s="44" t="s">
        <v>17</v>
      </c>
      <c r="C2" s="45" t="s">
        <v>5</v>
      </c>
      <c r="D2" s="45" t="s">
        <v>4</v>
      </c>
      <c r="E2" s="15" t="s">
        <v>3</v>
      </c>
      <c r="H2" s="96"/>
      <c r="I2" s="101"/>
      <c r="J2" s="99"/>
      <c r="K2" s="99"/>
    </row>
    <row r="3" spans="1:13" x14ac:dyDescent="0.25">
      <c r="A3" s="93"/>
      <c r="B3" s="39" t="s">
        <v>25</v>
      </c>
      <c r="C3" s="6">
        <v>3</v>
      </c>
      <c r="D3" s="42"/>
      <c r="E3" s="43"/>
      <c r="H3" s="39" t="s">
        <v>6</v>
      </c>
      <c r="I3" s="40">
        <v>1800</v>
      </c>
      <c r="J3" s="41" t="s">
        <v>30</v>
      </c>
      <c r="K3" s="102" t="s">
        <v>8</v>
      </c>
    </row>
    <row r="4" spans="1:13" ht="15" customHeight="1" x14ac:dyDescent="0.25">
      <c r="A4" s="93"/>
      <c r="B4" s="10" t="s">
        <v>1</v>
      </c>
      <c r="C4" s="8"/>
      <c r="D4" s="19">
        <v>1</v>
      </c>
      <c r="E4" s="22">
        <v>3</v>
      </c>
      <c r="H4" s="10"/>
      <c r="I4" s="20">
        <v>1300</v>
      </c>
      <c r="J4" s="34" t="s">
        <v>22</v>
      </c>
      <c r="K4" s="103"/>
    </row>
    <row r="5" spans="1:13" x14ac:dyDescent="0.25">
      <c r="A5" s="93"/>
      <c r="B5" s="10" t="s">
        <v>2</v>
      </c>
      <c r="C5" s="8"/>
      <c r="D5" s="19">
        <v>1</v>
      </c>
      <c r="E5" s="22">
        <v>1</v>
      </c>
      <c r="H5" s="28" t="s">
        <v>7</v>
      </c>
      <c r="I5" s="35">
        <f>J5*671</f>
        <v>671</v>
      </c>
      <c r="J5" s="19">
        <v>1</v>
      </c>
      <c r="K5" s="56" t="s">
        <v>9</v>
      </c>
    </row>
    <row r="6" spans="1:13" ht="15" customHeight="1" x14ac:dyDescent="0.25">
      <c r="A6" s="93"/>
      <c r="B6" s="23"/>
      <c r="C6" s="20">
        <f>C3*I3</f>
        <v>5400</v>
      </c>
      <c r="D6" s="20">
        <f>(I5*D4)+(I6*D5)</f>
        <v>2013</v>
      </c>
      <c r="E6" s="24">
        <f>(I10*E4)+(I11*E5)</f>
        <v>2250</v>
      </c>
      <c r="H6" s="10" t="s">
        <v>10</v>
      </c>
      <c r="I6" s="20">
        <f>J6*671</f>
        <v>1342</v>
      </c>
      <c r="J6" s="19">
        <v>2</v>
      </c>
      <c r="K6" s="56"/>
    </row>
    <row r="7" spans="1:13" ht="15" customHeight="1" x14ac:dyDescent="0.25">
      <c r="A7" s="93"/>
      <c r="B7" s="85" t="s">
        <v>26</v>
      </c>
      <c r="C7" s="86">
        <f>SUM(C6,D6,E6)</f>
        <v>9663</v>
      </c>
      <c r="D7" s="86"/>
      <c r="E7" s="87"/>
      <c r="H7" s="10"/>
      <c r="I7" s="8"/>
      <c r="J7" s="8"/>
      <c r="K7" s="21"/>
    </row>
    <row r="8" spans="1:13" ht="15" customHeight="1" x14ac:dyDescent="0.25">
      <c r="A8" s="93"/>
      <c r="B8" s="85"/>
      <c r="C8" s="86"/>
      <c r="D8" s="86"/>
      <c r="E8" s="87"/>
      <c r="H8" s="85" t="s">
        <v>11</v>
      </c>
      <c r="I8" s="105" t="s">
        <v>13</v>
      </c>
      <c r="J8" s="105" t="s">
        <v>48</v>
      </c>
      <c r="K8" s="104" t="s">
        <v>15</v>
      </c>
    </row>
    <row r="9" spans="1:13" ht="15" customHeight="1" x14ac:dyDescent="0.25">
      <c r="A9" s="93"/>
      <c r="B9" s="10"/>
      <c r="C9" s="90"/>
      <c r="D9" s="91"/>
      <c r="E9" s="92"/>
      <c r="H9" s="85"/>
      <c r="I9" s="105"/>
      <c r="J9" s="105"/>
      <c r="K9" s="104"/>
    </row>
    <row r="10" spans="1:13" ht="30" customHeight="1" thickBot="1" x14ac:dyDescent="0.3">
      <c r="A10" s="93"/>
      <c r="B10" s="29" t="s">
        <v>18</v>
      </c>
      <c r="C10" s="88" t="s">
        <v>19</v>
      </c>
      <c r="D10" s="88"/>
      <c r="E10" s="89"/>
      <c r="H10" s="28" t="s">
        <v>7</v>
      </c>
      <c r="I10" s="35">
        <f>J10*450</f>
        <v>450</v>
      </c>
      <c r="J10" s="19">
        <v>1</v>
      </c>
      <c r="K10" s="56" t="s">
        <v>14</v>
      </c>
    </row>
    <row r="11" spans="1:13" ht="19.5" thickBot="1" x14ac:dyDescent="0.3">
      <c r="A11" s="94"/>
      <c r="B11" s="30">
        <v>5</v>
      </c>
      <c r="C11" s="82">
        <f>C7*B11</f>
        <v>48315</v>
      </c>
      <c r="D11" s="83"/>
      <c r="E11" s="84"/>
      <c r="H11" s="36" t="s">
        <v>10</v>
      </c>
      <c r="I11" s="37">
        <f>J11*450</f>
        <v>900</v>
      </c>
      <c r="J11" s="38">
        <v>2</v>
      </c>
      <c r="K11" s="58"/>
    </row>
    <row r="12" spans="1:13" ht="15.75" thickBot="1" x14ac:dyDescent="0.3"/>
    <row r="13" spans="1:13" ht="15" customHeight="1" thickBot="1" x14ac:dyDescent="0.3">
      <c r="A13" s="75" t="s">
        <v>23</v>
      </c>
      <c r="B13" s="44" t="s">
        <v>21</v>
      </c>
      <c r="C13" s="45" t="s">
        <v>5</v>
      </c>
      <c r="D13" s="45" t="s">
        <v>4</v>
      </c>
      <c r="E13" s="15" t="s">
        <v>3</v>
      </c>
      <c r="H13" s="108" t="s">
        <v>55</v>
      </c>
      <c r="I13" s="109"/>
      <c r="J13" s="109"/>
      <c r="K13" s="110" t="s">
        <v>49</v>
      </c>
      <c r="L13" s="113"/>
      <c r="M13" s="114"/>
    </row>
    <row r="14" spans="1:13" x14ac:dyDescent="0.25">
      <c r="A14" s="50"/>
      <c r="B14" s="39" t="s">
        <v>25</v>
      </c>
      <c r="C14" s="6">
        <v>11</v>
      </c>
      <c r="D14" s="42"/>
      <c r="E14" s="43"/>
      <c r="H14" s="111" t="s">
        <v>50</v>
      </c>
      <c r="I14" s="112"/>
      <c r="J14" s="112"/>
      <c r="K14" s="24">
        <v>3350</v>
      </c>
      <c r="L14" s="115"/>
      <c r="M14" s="107"/>
    </row>
    <row r="15" spans="1:13" x14ac:dyDescent="0.25">
      <c r="A15" s="50"/>
      <c r="B15" s="10" t="s">
        <v>1</v>
      </c>
      <c r="C15" s="8"/>
      <c r="D15" s="19">
        <v>1</v>
      </c>
      <c r="E15" s="22">
        <v>3</v>
      </c>
      <c r="H15" s="111" t="s">
        <v>52</v>
      </c>
      <c r="I15" s="112"/>
      <c r="J15" s="112"/>
      <c r="K15" s="24">
        <v>5000</v>
      </c>
      <c r="L15" s="115"/>
      <c r="M15" s="107"/>
    </row>
    <row r="16" spans="1:13" x14ac:dyDescent="0.25">
      <c r="A16" s="50"/>
      <c r="B16" s="10" t="s">
        <v>2</v>
      </c>
      <c r="C16" s="8"/>
      <c r="D16" s="19">
        <v>1</v>
      </c>
      <c r="E16" s="22">
        <v>1</v>
      </c>
      <c r="H16" s="111" t="s">
        <v>53</v>
      </c>
      <c r="I16" s="112"/>
      <c r="J16" s="112"/>
      <c r="K16" s="24">
        <v>1342</v>
      </c>
      <c r="L16" s="115"/>
      <c r="M16" s="107"/>
    </row>
    <row r="17" spans="1:13" ht="15.75" thickBot="1" x14ac:dyDescent="0.3">
      <c r="A17" s="50"/>
      <c r="B17" s="25"/>
      <c r="C17" s="26">
        <f>C14*I4</f>
        <v>14300</v>
      </c>
      <c r="D17" s="26">
        <f>(I5*D15)+(I6*D16)</f>
        <v>2013</v>
      </c>
      <c r="E17" s="27">
        <f>(I10*E15)+(I11*E16)</f>
        <v>2250</v>
      </c>
      <c r="H17" s="125" t="s">
        <v>54</v>
      </c>
      <c r="I17" s="126"/>
      <c r="J17" s="126"/>
      <c r="K17" s="27">
        <f>(I3*2)+I4</f>
        <v>4900</v>
      </c>
      <c r="L17" s="116"/>
      <c r="M17" s="116"/>
    </row>
    <row r="18" spans="1:13" ht="19.5" thickBot="1" x14ac:dyDescent="0.35">
      <c r="A18" s="50"/>
      <c r="B18" s="76" t="s">
        <v>16</v>
      </c>
      <c r="C18" s="78">
        <f>SUM(C17,D17,E17)</f>
        <v>18563</v>
      </c>
      <c r="D18" s="78"/>
      <c r="E18" s="79"/>
      <c r="H18" s="120" t="s">
        <v>51</v>
      </c>
      <c r="I18" s="121"/>
      <c r="J18" s="121"/>
      <c r="K18" s="123">
        <f>SUM(K14:K17)</f>
        <v>14592</v>
      </c>
      <c r="L18" s="117"/>
      <c r="M18" s="106"/>
    </row>
    <row r="19" spans="1:13" ht="19.5" thickBot="1" x14ac:dyDescent="0.35">
      <c r="A19" s="51"/>
      <c r="B19" s="77"/>
      <c r="C19" s="80"/>
      <c r="D19" s="80"/>
      <c r="E19" s="81"/>
      <c r="H19" s="124"/>
      <c r="I19" s="124"/>
      <c r="J19" s="124"/>
      <c r="K19" s="124"/>
      <c r="L19" s="118"/>
      <c r="M19" s="119"/>
    </row>
    <row r="20" spans="1:13" ht="15.75" thickBot="1" x14ac:dyDescent="0.3">
      <c r="A20" s="3"/>
      <c r="H20" s="122"/>
      <c r="I20" s="122"/>
      <c r="J20" s="122"/>
      <c r="K20" s="122"/>
    </row>
    <row r="21" spans="1:13" ht="15" customHeight="1" thickBot="1" x14ac:dyDescent="0.3">
      <c r="A21" s="75" t="s">
        <v>24</v>
      </c>
      <c r="B21" s="44" t="s">
        <v>21</v>
      </c>
      <c r="C21" s="45" t="s">
        <v>5</v>
      </c>
      <c r="D21" s="45" t="s">
        <v>4</v>
      </c>
      <c r="E21" s="15" t="s">
        <v>3</v>
      </c>
      <c r="H21" s="122"/>
      <c r="I21" s="122"/>
      <c r="J21" s="122"/>
      <c r="K21" s="122"/>
    </row>
    <row r="22" spans="1:13" x14ac:dyDescent="0.25">
      <c r="A22" s="50"/>
      <c r="B22" s="39" t="s">
        <v>25</v>
      </c>
      <c r="C22" s="6">
        <v>2</v>
      </c>
      <c r="D22" s="42"/>
      <c r="E22" s="43"/>
    </row>
    <row r="23" spans="1:13" x14ac:dyDescent="0.25">
      <c r="A23" s="50"/>
      <c r="B23" s="10" t="s">
        <v>1</v>
      </c>
      <c r="C23" s="8"/>
      <c r="D23" s="19">
        <v>1</v>
      </c>
      <c r="E23" s="22">
        <v>3</v>
      </c>
    </row>
    <row r="24" spans="1:13" x14ac:dyDescent="0.25">
      <c r="A24" s="50"/>
      <c r="B24" s="10" t="s">
        <v>2</v>
      </c>
      <c r="C24" s="8"/>
      <c r="D24" s="19">
        <v>1</v>
      </c>
      <c r="E24" s="22">
        <v>1</v>
      </c>
    </row>
    <row r="25" spans="1:13" x14ac:dyDescent="0.25">
      <c r="A25" s="50"/>
      <c r="B25" s="23"/>
      <c r="C25" s="20">
        <f>C22*I4</f>
        <v>2600</v>
      </c>
      <c r="D25" s="20">
        <f>(I5*D23)+(I6*D24)</f>
        <v>2013</v>
      </c>
      <c r="E25" s="24">
        <f>(I10*E23)+(I11*E24)</f>
        <v>2250</v>
      </c>
    </row>
    <row r="26" spans="1:13" x14ac:dyDescent="0.25">
      <c r="A26" s="50"/>
      <c r="B26" s="85" t="s">
        <v>26</v>
      </c>
      <c r="C26" s="86">
        <f>SUM(C25,D25,E25)</f>
        <v>6863</v>
      </c>
      <c r="D26" s="86"/>
      <c r="E26" s="87"/>
    </row>
    <row r="27" spans="1:13" x14ac:dyDescent="0.25">
      <c r="A27" s="50"/>
      <c r="B27" s="85"/>
      <c r="C27" s="86"/>
      <c r="D27" s="86"/>
      <c r="E27" s="87"/>
    </row>
    <row r="28" spans="1:13" x14ac:dyDescent="0.25">
      <c r="A28" s="50"/>
      <c r="B28" s="10"/>
      <c r="C28" s="90"/>
      <c r="D28" s="91"/>
      <c r="E28" s="92"/>
    </row>
    <row r="29" spans="1:13" ht="15.75" thickBot="1" x14ac:dyDescent="0.3">
      <c r="A29" s="50"/>
      <c r="B29" s="29" t="s">
        <v>27</v>
      </c>
      <c r="C29" s="88" t="s">
        <v>19</v>
      </c>
      <c r="D29" s="88"/>
      <c r="E29" s="89"/>
    </row>
    <row r="30" spans="1:13" ht="19.5" thickBot="1" x14ac:dyDescent="0.3">
      <c r="A30" s="51"/>
      <c r="B30" s="30">
        <v>8</v>
      </c>
      <c r="C30" s="82">
        <f>C26*B30</f>
        <v>54904</v>
      </c>
      <c r="D30" s="83"/>
      <c r="E30" s="84"/>
    </row>
    <row r="31" spans="1:13" ht="15.75" thickBot="1" x14ac:dyDescent="0.3"/>
    <row r="32" spans="1:13" ht="15.75" thickBot="1" x14ac:dyDescent="0.3">
      <c r="A32" s="75" t="s">
        <v>28</v>
      </c>
      <c r="B32" s="44" t="s">
        <v>21</v>
      </c>
      <c r="C32" s="45" t="s">
        <v>5</v>
      </c>
      <c r="D32" s="45" t="s">
        <v>4</v>
      </c>
      <c r="E32" s="15" t="s">
        <v>3</v>
      </c>
    </row>
    <row r="33" spans="1:5" x14ac:dyDescent="0.25">
      <c r="A33" s="50"/>
      <c r="B33" s="39" t="s">
        <v>25</v>
      </c>
      <c r="C33" s="6">
        <v>2</v>
      </c>
      <c r="D33" s="42"/>
      <c r="E33" s="43"/>
    </row>
    <row r="34" spans="1:5" x14ac:dyDescent="0.25">
      <c r="A34" s="50"/>
      <c r="B34" s="10" t="s">
        <v>1</v>
      </c>
      <c r="C34" s="8"/>
      <c r="D34" s="19">
        <v>1</v>
      </c>
      <c r="E34" s="22">
        <v>3</v>
      </c>
    </row>
    <row r="35" spans="1:5" x14ac:dyDescent="0.25">
      <c r="A35" s="50"/>
      <c r="B35" s="10" t="s">
        <v>2</v>
      </c>
      <c r="C35" s="8"/>
      <c r="D35" s="19">
        <v>1</v>
      </c>
      <c r="E35" s="22">
        <v>1</v>
      </c>
    </row>
    <row r="36" spans="1:5" x14ac:dyDescent="0.25">
      <c r="A36" s="50"/>
      <c r="B36" s="23"/>
      <c r="C36" s="20">
        <f>C33*I3</f>
        <v>3600</v>
      </c>
      <c r="D36" s="20">
        <f>(I5*D34)+(I6*D35)</f>
        <v>2013</v>
      </c>
      <c r="E36" s="24">
        <f>(I10*E34)+(I11*E35)</f>
        <v>2250</v>
      </c>
    </row>
    <row r="37" spans="1:5" x14ac:dyDescent="0.25">
      <c r="A37" s="50"/>
      <c r="B37" s="85" t="s">
        <v>26</v>
      </c>
      <c r="C37" s="86">
        <f>SUM(C36,D36,E36)</f>
        <v>7863</v>
      </c>
      <c r="D37" s="86"/>
      <c r="E37" s="87"/>
    </row>
    <row r="38" spans="1:5" x14ac:dyDescent="0.25">
      <c r="A38" s="50"/>
      <c r="B38" s="85"/>
      <c r="C38" s="86"/>
      <c r="D38" s="86"/>
      <c r="E38" s="87"/>
    </row>
    <row r="39" spans="1:5" x14ac:dyDescent="0.25">
      <c r="A39" s="50"/>
      <c r="B39" s="10"/>
      <c r="C39" s="90"/>
      <c r="D39" s="91"/>
      <c r="E39" s="92"/>
    </row>
    <row r="40" spans="1:5" ht="15.75" thickBot="1" x14ac:dyDescent="0.3">
      <c r="A40" s="50"/>
      <c r="B40" s="29" t="s">
        <v>29</v>
      </c>
      <c r="C40" s="88" t="s">
        <v>19</v>
      </c>
      <c r="D40" s="88"/>
      <c r="E40" s="89"/>
    </row>
    <row r="41" spans="1:5" ht="19.5" thickBot="1" x14ac:dyDescent="0.3">
      <c r="A41" s="51"/>
      <c r="B41" s="30">
        <v>17</v>
      </c>
      <c r="C41" s="82">
        <f>C37*B41</f>
        <v>133671</v>
      </c>
      <c r="D41" s="83"/>
      <c r="E41" s="84"/>
    </row>
    <row r="42" spans="1:5" ht="15.75" thickBot="1" x14ac:dyDescent="0.3"/>
    <row r="43" spans="1:5" ht="15.75" thickBot="1" x14ac:dyDescent="0.3">
      <c r="A43" s="75" t="s">
        <v>31</v>
      </c>
      <c r="B43" s="44" t="s">
        <v>21</v>
      </c>
      <c r="C43" s="45" t="s">
        <v>5</v>
      </c>
      <c r="D43" s="45" t="s">
        <v>4</v>
      </c>
      <c r="E43" s="15" t="s">
        <v>3</v>
      </c>
    </row>
    <row r="44" spans="1:5" x14ac:dyDescent="0.25">
      <c r="A44" s="50"/>
      <c r="B44" s="39" t="s">
        <v>25</v>
      </c>
      <c r="C44" s="6">
        <v>2</v>
      </c>
      <c r="D44" s="42"/>
      <c r="E44" s="43"/>
    </row>
    <row r="45" spans="1:5" x14ac:dyDescent="0.25">
      <c r="A45" s="50"/>
      <c r="B45" s="10" t="s">
        <v>1</v>
      </c>
      <c r="C45" s="8"/>
      <c r="D45" s="19">
        <v>1</v>
      </c>
      <c r="E45" s="22">
        <v>3</v>
      </c>
    </row>
    <row r="46" spans="1:5" x14ac:dyDescent="0.25">
      <c r="A46" s="50"/>
      <c r="B46" s="10" t="s">
        <v>2</v>
      </c>
      <c r="C46" s="8"/>
      <c r="D46" s="19">
        <v>1</v>
      </c>
      <c r="E46" s="22">
        <v>1</v>
      </c>
    </row>
    <row r="47" spans="1:5" ht="15.75" thickBot="1" x14ac:dyDescent="0.3">
      <c r="A47" s="50"/>
      <c r="B47" s="25"/>
      <c r="C47" s="26">
        <f>C44*I3</f>
        <v>3600</v>
      </c>
      <c r="D47" s="26">
        <f>(I5*D45)+(I6*D46)</f>
        <v>2013</v>
      </c>
      <c r="E47" s="27">
        <f>(I10*E45)+(I11*E46)</f>
        <v>2250</v>
      </c>
    </row>
    <row r="48" spans="1:5" x14ac:dyDescent="0.25">
      <c r="A48" s="50"/>
      <c r="B48" s="76" t="s">
        <v>16</v>
      </c>
      <c r="C48" s="78">
        <f>SUM(C47,D47,E47)</f>
        <v>7863</v>
      </c>
      <c r="D48" s="78"/>
      <c r="E48" s="79"/>
    </row>
    <row r="49" spans="1:5" ht="15.75" thickBot="1" x14ac:dyDescent="0.3">
      <c r="A49" s="51"/>
      <c r="B49" s="77"/>
      <c r="C49" s="80"/>
      <c r="D49" s="80"/>
      <c r="E49" s="81"/>
    </row>
    <row r="50" spans="1:5" ht="15.75" thickBot="1" x14ac:dyDescent="0.3"/>
    <row r="51" spans="1:5" ht="15.75" thickBot="1" x14ac:dyDescent="0.3">
      <c r="A51" s="75" t="s">
        <v>32</v>
      </c>
      <c r="B51" s="44" t="s">
        <v>21</v>
      </c>
      <c r="C51" s="45" t="s">
        <v>5</v>
      </c>
      <c r="D51" s="45" t="s">
        <v>4</v>
      </c>
      <c r="E51" s="15" t="s">
        <v>3</v>
      </c>
    </row>
    <row r="52" spans="1:5" x14ac:dyDescent="0.25">
      <c r="A52" s="50"/>
      <c r="B52" s="39" t="s">
        <v>25</v>
      </c>
      <c r="C52" s="6">
        <v>7</v>
      </c>
      <c r="D52" s="42"/>
      <c r="E52" s="43"/>
    </row>
    <row r="53" spans="1:5" x14ac:dyDescent="0.25">
      <c r="A53" s="50"/>
      <c r="B53" s="10" t="s">
        <v>1</v>
      </c>
      <c r="C53" s="8"/>
      <c r="D53" s="19">
        <v>1</v>
      </c>
      <c r="E53" s="22">
        <v>3</v>
      </c>
    </row>
    <row r="54" spans="1:5" x14ac:dyDescent="0.25">
      <c r="A54" s="50"/>
      <c r="B54" s="10" t="s">
        <v>2</v>
      </c>
      <c r="C54" s="8"/>
      <c r="D54" s="19">
        <v>1</v>
      </c>
      <c r="E54" s="22">
        <v>1</v>
      </c>
    </row>
    <row r="55" spans="1:5" ht="15.75" thickBot="1" x14ac:dyDescent="0.3">
      <c r="A55" s="50"/>
      <c r="B55" s="25"/>
      <c r="C55" s="26">
        <f>C52*I3</f>
        <v>12600</v>
      </c>
      <c r="D55" s="26">
        <f>(I5*D53)+(I6*D54)</f>
        <v>2013</v>
      </c>
      <c r="E55" s="27">
        <f>(I10*E53)+(I11*E54)</f>
        <v>2250</v>
      </c>
    </row>
    <row r="56" spans="1:5" x14ac:dyDescent="0.25">
      <c r="A56" s="50"/>
      <c r="B56" s="76" t="s">
        <v>16</v>
      </c>
      <c r="C56" s="78">
        <f>SUM(C55,D55,E55)</f>
        <v>16863</v>
      </c>
      <c r="D56" s="78"/>
      <c r="E56" s="79"/>
    </row>
    <row r="57" spans="1:5" ht="15.75" thickBot="1" x14ac:dyDescent="0.3">
      <c r="A57" s="51"/>
      <c r="B57" s="77"/>
      <c r="C57" s="80"/>
      <c r="D57" s="80"/>
      <c r="E57" s="81"/>
    </row>
    <row r="59" spans="1:5" ht="15.75" thickBot="1" x14ac:dyDescent="0.3"/>
    <row r="60" spans="1:5" x14ac:dyDescent="0.25">
      <c r="A60" s="48" t="s">
        <v>45</v>
      </c>
      <c r="B60" s="9" t="s">
        <v>34</v>
      </c>
      <c r="C60" s="53"/>
      <c r="D60" s="53"/>
      <c r="E60" s="54"/>
    </row>
    <row r="61" spans="1:5" x14ac:dyDescent="0.25">
      <c r="A61" s="49"/>
      <c r="B61" s="10" t="s">
        <v>33</v>
      </c>
      <c r="C61" s="55"/>
      <c r="D61" s="55"/>
      <c r="E61" s="56"/>
    </row>
    <row r="62" spans="1:5" ht="15.75" thickBot="1" x14ac:dyDescent="0.3">
      <c r="A62" s="49"/>
      <c r="B62" s="11" t="s">
        <v>35</v>
      </c>
      <c r="C62" s="57"/>
      <c r="D62" s="57"/>
      <c r="E62" s="58"/>
    </row>
    <row r="63" spans="1:5" ht="18.75" customHeight="1" x14ac:dyDescent="0.25">
      <c r="A63" s="50"/>
      <c r="B63" s="64" t="s">
        <v>36</v>
      </c>
      <c r="C63" s="68">
        <f>SUM(C56+C48+C41+C30+C18+C11)</f>
        <v>280179</v>
      </c>
      <c r="D63" s="69"/>
      <c r="E63" s="70"/>
    </row>
    <row r="64" spans="1:5" ht="15" customHeight="1" thickBot="1" x14ac:dyDescent="0.3">
      <c r="A64" s="50"/>
      <c r="B64" s="65"/>
      <c r="C64" s="71"/>
      <c r="D64" s="72"/>
      <c r="E64" s="73"/>
    </row>
    <row r="65" spans="1:7" x14ac:dyDescent="0.25">
      <c r="A65" s="50"/>
      <c r="B65" s="32" t="s">
        <v>46</v>
      </c>
      <c r="C65" s="66">
        <v>0.05</v>
      </c>
      <c r="D65" s="66"/>
      <c r="E65" s="33">
        <f>C63*C65</f>
        <v>14008.95</v>
      </c>
      <c r="F65" s="61" t="s">
        <v>38</v>
      </c>
      <c r="G65" s="61"/>
    </row>
    <row r="66" spans="1:7" ht="15" customHeight="1" x14ac:dyDescent="0.25">
      <c r="A66" s="50"/>
      <c r="B66" s="67" t="s">
        <v>37</v>
      </c>
      <c r="C66" s="74">
        <f>C63-E65</f>
        <v>266170.05</v>
      </c>
      <c r="D66" s="74"/>
      <c r="E66" s="74"/>
      <c r="F66" s="61"/>
      <c r="G66" s="61"/>
    </row>
    <row r="67" spans="1:7" ht="15" customHeight="1" thickBot="1" x14ac:dyDescent="0.3">
      <c r="A67" s="51"/>
      <c r="B67" s="67"/>
      <c r="C67" s="74"/>
      <c r="D67" s="74"/>
      <c r="E67" s="74"/>
      <c r="F67" s="61"/>
      <c r="G67" s="61"/>
    </row>
    <row r="68" spans="1:7" ht="15" customHeight="1" x14ac:dyDescent="0.3">
      <c r="B68" s="5"/>
      <c r="C68" s="4"/>
      <c r="D68" s="4"/>
      <c r="E68" s="4"/>
    </row>
    <row r="69" spans="1:7" ht="15" customHeight="1" thickBot="1" x14ac:dyDescent="0.3">
      <c r="A69" s="2"/>
      <c r="B69" s="1"/>
    </row>
    <row r="70" spans="1:7" x14ac:dyDescent="0.25">
      <c r="A70" s="48" t="s">
        <v>44</v>
      </c>
      <c r="B70" s="12" t="s">
        <v>42</v>
      </c>
      <c r="C70" s="16">
        <v>0.6</v>
      </c>
      <c r="D70" s="59">
        <f>C66*C70</f>
        <v>159702.03</v>
      </c>
      <c r="E70" s="60"/>
    </row>
    <row r="71" spans="1:7" x14ac:dyDescent="0.25">
      <c r="A71" s="49"/>
      <c r="B71" s="10"/>
      <c r="C71" s="61" t="s">
        <v>39</v>
      </c>
      <c r="D71" s="61"/>
      <c r="E71" s="62"/>
    </row>
    <row r="72" spans="1:7" ht="15.75" thickBot="1" x14ac:dyDescent="0.3">
      <c r="A72" s="49"/>
      <c r="B72" s="7"/>
      <c r="C72" s="17"/>
      <c r="D72" s="17"/>
      <c r="E72" s="18"/>
    </row>
    <row r="73" spans="1:7" x14ac:dyDescent="0.25">
      <c r="A73" s="49"/>
      <c r="B73" s="12" t="s">
        <v>43</v>
      </c>
      <c r="C73" s="53" t="s">
        <v>40</v>
      </c>
      <c r="D73" s="53"/>
      <c r="E73" s="54"/>
    </row>
    <row r="74" spans="1:7" ht="15.75" thickBot="1" x14ac:dyDescent="0.3">
      <c r="A74" s="49"/>
      <c r="B74" s="10"/>
      <c r="C74" s="63">
        <f>C63</f>
        <v>280179</v>
      </c>
      <c r="D74" s="63"/>
      <c r="E74" s="14">
        <v>4</v>
      </c>
    </row>
    <row r="75" spans="1:7" ht="15.75" thickBot="1" x14ac:dyDescent="0.3">
      <c r="A75" s="52"/>
      <c r="B75" s="13"/>
      <c r="C75" s="46">
        <f>C74/E74</f>
        <v>70044.75</v>
      </c>
      <c r="D75" s="47"/>
      <c r="E75" s="31" t="s">
        <v>41</v>
      </c>
    </row>
  </sheetData>
  <mergeCells count="61">
    <mergeCell ref="H18:J18"/>
    <mergeCell ref="H14:J14"/>
    <mergeCell ref="H15:J15"/>
    <mergeCell ref="H16:J16"/>
    <mergeCell ref="H17:J17"/>
    <mergeCell ref="K8:K9"/>
    <mergeCell ref="J8:J9"/>
    <mergeCell ref="I8:I9"/>
    <mergeCell ref="H13:J13"/>
    <mergeCell ref="K1:K2"/>
    <mergeCell ref="J1:J2"/>
    <mergeCell ref="I1:I2"/>
    <mergeCell ref="K5:K6"/>
    <mergeCell ref="K3:K4"/>
    <mergeCell ref="K10:K11"/>
    <mergeCell ref="A13:A19"/>
    <mergeCell ref="B26:B27"/>
    <mergeCell ref="C26:E27"/>
    <mergeCell ref="C29:E29"/>
    <mergeCell ref="C10:E10"/>
    <mergeCell ref="C11:E11"/>
    <mergeCell ref="A2:A11"/>
    <mergeCell ref="B18:B19"/>
    <mergeCell ref="C18:E19"/>
    <mergeCell ref="C9:E9"/>
    <mergeCell ref="H1:H2"/>
    <mergeCell ref="B7:B8"/>
    <mergeCell ref="C7:E8"/>
    <mergeCell ref="H8:H9"/>
    <mergeCell ref="B1:E1"/>
    <mergeCell ref="C30:E30"/>
    <mergeCell ref="A21:A30"/>
    <mergeCell ref="A32:A41"/>
    <mergeCell ref="B37:B38"/>
    <mergeCell ref="C37:E38"/>
    <mergeCell ref="C40:E40"/>
    <mergeCell ref="C41:E41"/>
    <mergeCell ref="C28:E28"/>
    <mergeCell ref="C39:E39"/>
    <mergeCell ref="A43:A49"/>
    <mergeCell ref="B48:B49"/>
    <mergeCell ref="C48:E49"/>
    <mergeCell ref="A51:A57"/>
    <mergeCell ref="B56:B57"/>
    <mergeCell ref="C56:E57"/>
    <mergeCell ref="F65:G67"/>
    <mergeCell ref="C73:E73"/>
    <mergeCell ref="C74:D74"/>
    <mergeCell ref="B63:B64"/>
    <mergeCell ref="C65:D65"/>
    <mergeCell ref="B66:B67"/>
    <mergeCell ref="C63:E64"/>
    <mergeCell ref="C66:E67"/>
    <mergeCell ref="C75:D75"/>
    <mergeCell ref="A60:A67"/>
    <mergeCell ref="A70:A75"/>
    <mergeCell ref="C60:E60"/>
    <mergeCell ref="C61:E61"/>
    <mergeCell ref="C62:E62"/>
    <mergeCell ref="D70:E70"/>
    <mergeCell ref="C71:E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2023-02-07T12:15:39Z</dcterms:created>
  <dcterms:modified xsi:type="dcterms:W3CDTF">2023-02-13T18:27:38Z</dcterms:modified>
</cp:coreProperties>
</file>