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Matthew Mcleod\"/>
    </mc:Choice>
  </mc:AlternateContent>
  <xr:revisionPtr revIDLastSave="0" documentId="13_ncr:1_{7091A0C4-C78C-499A-BD5C-A6FF8E12F468}" xr6:coauthVersionLast="47" xr6:coauthVersionMax="47" xr10:uidLastSave="{00000000-0000-0000-0000-000000000000}"/>
  <bookViews>
    <workbookView xWindow="315" yWindow="240" windowWidth="28275" windowHeight="1518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9" i="2" l="1"/>
  <c r="O49" i="2" s="1"/>
  <c r="M67" i="2"/>
  <c r="O67" i="2" s="1"/>
  <c r="J40" i="2"/>
  <c r="T21" i="2"/>
  <c r="N17" i="1"/>
  <c r="P13" i="1"/>
  <c r="S21" i="2"/>
  <c r="J73" i="2"/>
  <c r="I73" i="2"/>
  <c r="M73" i="2"/>
  <c r="L73" i="2"/>
  <c r="H73" i="2"/>
  <c r="G73" i="2"/>
  <c r="P12" i="2"/>
  <c r="K53" i="2"/>
  <c r="H40" i="2"/>
  <c r="O88" i="2"/>
  <c r="M40" i="2"/>
  <c r="M39" i="2"/>
  <c r="H71" i="2"/>
  <c r="M61" i="2"/>
  <c r="M72" i="2"/>
  <c r="O72" i="2" s="1"/>
  <c r="G72" i="2"/>
  <c r="L61" i="2"/>
  <c r="N86" i="2"/>
  <c r="O86" i="2" s="1"/>
  <c r="K86" i="2"/>
  <c r="J51" i="2"/>
  <c r="J50" i="2"/>
  <c r="J71" i="2" s="1"/>
  <c r="J49" i="2"/>
  <c r="J70" i="2" s="1"/>
  <c r="J48" i="2"/>
  <c r="J69" i="2" s="1"/>
  <c r="J47" i="2"/>
  <c r="J68" i="2" s="1"/>
  <c r="J46" i="2"/>
  <c r="J67" i="2" s="1"/>
  <c r="J45" i="2"/>
  <c r="J66" i="2" s="1"/>
  <c r="J44" i="2"/>
  <c r="J65" i="2" s="1"/>
  <c r="I51" i="2"/>
  <c r="I72" i="2" s="1"/>
  <c r="I50" i="2"/>
  <c r="I49" i="2"/>
  <c r="I70" i="2" s="1"/>
  <c r="I48" i="2"/>
  <c r="I69" i="2" s="1"/>
  <c r="I47" i="2"/>
  <c r="I68" i="2" s="1"/>
  <c r="I46" i="2"/>
  <c r="I67" i="2" s="1"/>
  <c r="I45" i="2"/>
  <c r="I66" i="2" s="1"/>
  <c r="I44" i="2"/>
  <c r="H61" i="2"/>
  <c r="H86" i="2" s="1"/>
  <c r="G61" i="2"/>
  <c r="G86" i="2" s="1"/>
  <c r="P25" i="2"/>
  <c r="M21" i="2"/>
  <c r="U21" i="2" s="1"/>
  <c r="N85" i="2"/>
  <c r="O85" i="2" s="1"/>
  <c r="N84" i="2"/>
  <c r="O84" i="2" s="1"/>
  <c r="N83" i="2"/>
  <c r="O83" i="2" s="1"/>
  <c r="N82" i="2"/>
  <c r="O82" i="2" s="1"/>
  <c r="N81" i="2"/>
  <c r="O81" i="2" s="1"/>
  <c r="M80" i="2"/>
  <c r="L55" i="2"/>
  <c r="L64" i="2" s="1"/>
  <c r="N55" i="2"/>
  <c r="N43" i="2"/>
  <c r="N64" i="2"/>
  <c r="L60" i="2"/>
  <c r="L59" i="2"/>
  <c r="L58" i="2"/>
  <c r="L57" i="2"/>
  <c r="L56" i="2"/>
  <c r="K85" i="2"/>
  <c r="K84" i="2"/>
  <c r="K83" i="2"/>
  <c r="K82" i="2"/>
  <c r="K81" i="2"/>
  <c r="H85" i="2"/>
  <c r="H84" i="2"/>
  <c r="H83" i="2"/>
  <c r="H82" i="2"/>
  <c r="H81" i="2"/>
  <c r="K80" i="2"/>
  <c r="J80" i="2"/>
  <c r="H80" i="2"/>
  <c r="M60" i="2"/>
  <c r="M59" i="2"/>
  <c r="M58" i="2"/>
  <c r="M57" i="2"/>
  <c r="M56" i="2"/>
  <c r="H60" i="2"/>
  <c r="H59" i="2"/>
  <c r="H58" i="2"/>
  <c r="H57" i="2"/>
  <c r="H56" i="2"/>
  <c r="H51" i="2"/>
  <c r="H72" i="2" s="1"/>
  <c r="M71" i="2"/>
  <c r="O71" i="2" s="1"/>
  <c r="M70" i="2"/>
  <c r="O70" i="2" s="1"/>
  <c r="M69" i="2"/>
  <c r="O69" i="2" s="1"/>
  <c r="N38" i="2"/>
  <c r="M51" i="2"/>
  <c r="O51" i="2" s="1"/>
  <c r="M50" i="2"/>
  <c r="O50" i="2" s="1"/>
  <c r="M48" i="2"/>
  <c r="O48" i="2" s="1"/>
  <c r="I71" i="2"/>
  <c r="H50" i="2"/>
  <c r="P11" i="2"/>
  <c r="P10" i="2"/>
  <c r="H44" i="2"/>
  <c r="P9" i="2"/>
  <c r="P8" i="2"/>
  <c r="P7" i="2"/>
  <c r="P6" i="2"/>
  <c r="P5" i="2"/>
  <c r="P4" i="2"/>
  <c r="I65" i="2"/>
  <c r="H49" i="2"/>
  <c r="H70" i="2" s="1"/>
  <c r="H48" i="2"/>
  <c r="H47" i="2"/>
  <c r="H68" i="2" s="1"/>
  <c r="H46" i="2"/>
  <c r="H45" i="2"/>
  <c r="M47" i="2"/>
  <c r="O47" i="2" s="1"/>
  <c r="M46" i="2"/>
  <c r="O46" i="2" s="1"/>
  <c r="M45" i="2"/>
  <c r="O45" i="2" s="1"/>
  <c r="M44" i="2"/>
  <c r="O44" i="2" s="1"/>
  <c r="M68" i="2"/>
  <c r="O68" i="2" s="1"/>
  <c r="M66" i="2"/>
  <c r="O66" i="2" s="1"/>
  <c r="M65" i="2"/>
  <c r="O65" i="2" s="1"/>
  <c r="O73" i="2" l="1"/>
  <c r="K73" i="2"/>
  <c r="I53" i="2"/>
  <c r="J53" i="2"/>
  <c r="O64" i="2"/>
  <c r="P21" i="2"/>
  <c r="S70" i="2" s="1"/>
  <c r="S23" i="2"/>
  <c r="O80" i="2"/>
  <c r="K72" i="2"/>
  <c r="O61" i="2"/>
  <c r="K65" i="2"/>
  <c r="J74" i="2"/>
  <c r="O60" i="2"/>
  <c r="I74" i="2"/>
  <c r="K66" i="2"/>
  <c r="K69" i="2"/>
  <c r="K71" i="2"/>
  <c r="N37" i="2"/>
  <c r="O59" i="2"/>
  <c r="K67" i="2"/>
  <c r="K68" i="2"/>
  <c r="K70" i="2"/>
  <c r="O43" i="2"/>
  <c r="O56" i="2"/>
  <c r="O57" i="2"/>
  <c r="O58" i="2"/>
  <c r="M55" i="2"/>
  <c r="M64" i="2"/>
  <c r="M43" i="2"/>
  <c r="H69" i="2"/>
  <c r="P32" i="2"/>
  <c r="O55" i="2" l="1"/>
  <c r="K74" i="2"/>
  <c r="J77" i="2" s="1"/>
  <c r="N77" i="2" s="1"/>
  <c r="H66" i="2"/>
  <c r="H65" i="2"/>
  <c r="H67" i="2"/>
  <c r="M38" i="2"/>
  <c r="M37" i="2" s="1"/>
  <c r="O77" i="2" l="1"/>
  <c r="O63" i="2" s="1"/>
  <c r="P76" i="2"/>
  <c r="S64" i="2" s="1"/>
  <c r="O39" i="2"/>
  <c r="P29" i="2" l="1"/>
  <c r="P24" i="2"/>
  <c r="P26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0" i="2" l="1"/>
  <c r="O38" i="2" s="1"/>
  <c r="O37" i="2" l="1"/>
  <c r="O91" i="2" s="1"/>
  <c r="S91" i="2" s="1"/>
  <c r="O90" i="2"/>
  <c r="F18" i="3" l="1" a="1"/>
  <c r="F18" i="3" s="1"/>
  <c r="F19" i="3" s="1"/>
  <c r="F20" i="3" s="1"/>
  <c r="F22" i="3" s="1"/>
  <c r="F23" i="3" s="1"/>
  <c r="F25" i="3" s="1"/>
  <c r="T70" i="2"/>
  <c r="U70" i="2" s="1"/>
  <c r="T6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<sst xmlns="http://schemas.openxmlformats.org/spreadsheetml/2006/main" count="140" uniqueCount="109">
  <si>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</si>
  <si>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</si>
  <si>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</si>
  <si>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</si>
  <si>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</si>
  <si>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</si>
  <si>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</si>
  <si>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</si>
  <si>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</si>
  <si>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</si>
  <si>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</si>
  <si>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</si>
  <si>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</si>
  <si>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</si>
  <si>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</si>
  <si>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</si>
  <si>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</si>
  <si>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</si>
  <si>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</si>
  <si>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</si>
  <si>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</si>
  <si>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</si>
  <si>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</si>
  <si>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</si>
  <si>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</si>
  <si>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</si>
  <si>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</si>
  <si>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</si>
  <si>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</si>
  <si>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</si>
  <si>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</si>
  <si>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</si>
  <si>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</si>
  <si>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</si>
  <si>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</si>
  <si>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</si>
  <si>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</si>
  <si>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</si>
  <si>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</si>
  <si>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</si>
  <si>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</si>
  <si>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</si>
  <si>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</si>
  <si>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</si>
  <si>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</si>
  <si>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</si>
  <si>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</si>
  <si>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</si>
  <si>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</si>
  <si>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</si>
  <si>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</si>
  <si>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</si>
  <si>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</si>
  <si>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</si>
  <si>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</si>
  <si>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</si>
  <si>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</si>
  <si>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</si>
  <si>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</si>
  <si>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</si>
  <si>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</si>
  <si>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</si>
  <si>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</si>
  <si>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</si>
  <si>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</si>
  <si>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</si>
  <si>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</si>
  <si>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</si>
  <si>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</si>
  <si>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</si>
  <si>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</si>
  <si>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</si>
  <si>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</si>
  <si>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</si>
  <si>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Total Workin Days</t>
  </si>
  <si>
    <t>Total Days</t>
  </si>
  <si>
    <t>Est. Hours</t>
  </si>
  <si>
    <t>Total incl Markup</t>
  </si>
  <si>
    <t xml:space="preserve">Markup 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</si>
  <si>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</si>
  <si>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</si>
  <si>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</si>
  <si>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</si>
  <si>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</si>
  <si>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</si>
  <si>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</si>
  <si>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</si>
  <si>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</si>
  <si>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</si>
  <si>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</si>
  <si>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</si>
  <si>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</si>
  <si>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</si>
  <si>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</si>
  <si>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</si>
  <si>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</si>
  <si>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</si>
  <si>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</si>
  <si>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</si>
  <si>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</si>
  <si>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</si>
  <si>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</si>
  <si>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</si>
  <si>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Display Models</t>
  </si>
  <si>
    <t>Size (m²) / Items</t>
  </si>
  <si>
    <t>Bathroom</t>
  </si>
  <si>
    <t>Bedroom</t>
  </si>
  <si>
    <t>Living Space</t>
  </si>
  <si>
    <t>Study/office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</si>
</sst>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Border="1"/>
    <xf numFmtId="0" fontId="10" fillId="0" borderId="30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/>
    <xf numFmtId="0" fontId="2" fillId="0" borderId="14" xfId="0" applyFont="1" applyBorder="1" applyAlignment="1">
      <alignment vertic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5" borderId="45" xfId="0" applyFont="1" applyFill="1" applyBorder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7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9" fillId="0" borderId="0" xfId="0" applyFont="1"/>
    <xf numFmtId="164" fontId="7" fillId="3" borderId="2" xfId="0" applyNumberFormat="1" applyFont="1" applyFill="1" applyBorder="1"/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/>
    <xf numFmtId="164" fontId="20" fillId="0" borderId="2" xfId="0" applyNumberFormat="1" applyFont="1" applyBorder="1"/>
    <xf numFmtId="0" fontId="21" fillId="0" borderId="48" xfId="0" applyFont="1" applyBorder="1"/>
    <xf numFmtId="0" fontId="19" fillId="0" borderId="0" xfId="0" applyFont="1" applyAlignment="1">
      <alignment horizontal="center" vertical="center"/>
    </xf>
    <xf numFmtId="164" fontId="20" fillId="0" borderId="11" xfId="0" applyNumberFormat="1" applyFont="1" applyBorder="1"/>
    <xf numFmtId="0" fontId="21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50" xfId="0" applyNumberFormat="1" applyFont="1" applyFill="1" applyBorder="1" applyAlignment="1">
      <alignment horizontal="center"/>
    </xf>
    <xf numFmtId="164" fontId="6" fillId="3" borderId="49" xfId="0" applyNumberFormat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0" fontId="18" fillId="5" borderId="52" xfId="0" applyFont="1" applyFill="1" applyBorder="1"/>
    <xf numFmtId="164" fontId="6" fillId="5" borderId="52" xfId="0" applyNumberFormat="1" applyFont="1" applyFill="1" applyBorder="1" applyAlignment="1">
      <alignment horizontal="left" vertical="center"/>
    </xf>
    <xf numFmtId="164" fontId="2" fillId="5" borderId="52" xfId="0" applyNumberFormat="1" applyFont="1" applyFill="1" applyBorder="1"/>
    <xf numFmtId="9" fontId="11" fillId="5" borderId="53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5" borderId="53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164" fontId="2" fillId="10" borderId="0" xfId="0" applyNumberFormat="1" applyFont="1" applyFill="1"/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18" fillId="10" borderId="0" xfId="0" applyFont="1" applyFill="1" applyAlignment="1">
      <alignment vertical="center"/>
    </xf>
    <xf numFmtId="164" fontId="3" fillId="10" borderId="0" xfId="0" applyNumberFormat="1" applyFont="1" applyFill="1"/>
    <xf numFmtId="0" fontId="18" fillId="0" borderId="0" xfId="0" applyFont="1"/>
    <xf numFmtId="164" fontId="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0" fillId="11" borderId="0" xfId="0" applyFont="1" applyFill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2" fillId="11" borderId="0" xfId="0" applyFont="1" applyFill="1"/>
    <xf numFmtId="0" fontId="10" fillId="11" borderId="0" xfId="0" applyFont="1" applyFill="1"/>
    <xf numFmtId="0" fontId="11" fillId="11" borderId="0" xfId="0" applyFont="1" applyFill="1"/>
    <xf numFmtId="164" fontId="11" fillId="11" borderId="0" xfId="0" applyNumberFormat="1" applyFont="1" applyFill="1"/>
    <xf numFmtId="0" fontId="2" fillId="11" borderId="0" xfId="0" applyFont="1" applyFill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11" borderId="0" xfId="0" applyFont="1" applyFill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2" fillId="3" borderId="14" xfId="0" applyNumberFormat="1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5" borderId="44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P24" sqref="P24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61"/>
      <c r="B1" s="162"/>
      <c r="C1" s="162"/>
      <c r="D1" s="162"/>
      <c r="E1" s="163"/>
    </row>
    <row r="2" spans="1:22" x14ac:dyDescent="0.3">
      <c r="A2" s="164"/>
      <c r="B2" s="165"/>
      <c r="C2" s="165"/>
      <c r="D2" s="165"/>
      <c r="E2" s="166"/>
    </row>
    <row r="3" spans="1:22" x14ac:dyDescent="0.3">
      <c r="A3" s="164"/>
      <c r="B3" s="165"/>
      <c r="C3" s="165"/>
      <c r="D3" s="165"/>
      <c r="E3" s="166"/>
    </row>
    <row r="4" spans="1:22" x14ac:dyDescent="0.3">
      <c r="A4" s="164"/>
      <c r="B4" s="165"/>
      <c r="C4" s="165"/>
      <c r="D4" s="165"/>
      <c r="E4" s="166"/>
    </row>
    <row r="5" spans="1:22" x14ac:dyDescent="0.3">
      <c r="A5" s="164"/>
      <c r="B5" s="165"/>
      <c r="C5" s="165"/>
      <c r="D5" s="165"/>
      <c r="E5" s="166"/>
    </row>
    <row r="6" spans="1:22" x14ac:dyDescent="0.3">
      <c r="A6" s="164"/>
      <c r="B6" s="165"/>
      <c r="C6" s="165"/>
      <c r="D6" s="165"/>
      <c r="E6" s="166"/>
    </row>
    <row r="7" spans="1:22" x14ac:dyDescent="0.3">
      <c r="A7" s="164"/>
      <c r="B7" s="165"/>
      <c r="C7" s="165"/>
      <c r="D7" s="165"/>
      <c r="E7" s="166"/>
    </row>
    <row r="8" spans="1:22" x14ac:dyDescent="0.3">
      <c r="A8" s="164"/>
      <c r="B8" s="165"/>
      <c r="C8" s="165"/>
      <c r="D8" s="165"/>
      <c r="E8" s="166"/>
    </row>
    <row r="9" spans="1:22" x14ac:dyDescent="0.3">
      <c r="A9" s="164"/>
      <c r="B9" s="165"/>
      <c r="C9" s="165"/>
      <c r="D9" s="165"/>
      <c r="E9" s="166"/>
    </row>
    <row r="10" spans="1:22" ht="18" thickBot="1" x14ac:dyDescent="0.35">
      <c r="A10" s="167"/>
      <c r="B10" s="168"/>
      <c r="C10" s="168"/>
      <c r="D10" s="168"/>
      <c r="E10" s="169"/>
    </row>
    <row r="11" spans="1:22" ht="21" thickBot="1" x14ac:dyDescent="0.35">
      <c r="A11" s="181" t="s">
        <v>8</v>
      </c>
      <c r="B11" s="175"/>
      <c r="C11" s="175"/>
      <c r="D11" s="175"/>
      <c r="E11" s="176"/>
      <c r="M11" s="11"/>
      <c r="N11" s="174" t="s">
        <v>9</v>
      </c>
      <c r="O11" s="175"/>
      <c r="P11" s="175"/>
      <c r="Q11" s="175"/>
      <c r="R11" s="176"/>
    </row>
    <row r="12" spans="1:22" ht="18.75" customHeight="1" thickBot="1" x14ac:dyDescent="0.35">
      <c r="A12" s="4"/>
      <c r="B12" s="170" t="s">
        <v>1</v>
      </c>
      <c r="C12" s="171"/>
      <c r="D12" s="10" t="s">
        <v>0</v>
      </c>
      <c r="E12" s="182" t="s">
        <v>2</v>
      </c>
      <c r="F12" s="183"/>
      <c r="G12" s="184"/>
      <c r="H12" s="179" t="s">
        <v>12</v>
      </c>
      <c r="I12" s="180"/>
      <c r="J12" s="8"/>
      <c r="K12" s="9" t="s">
        <v>5</v>
      </c>
      <c r="N12" s="177" t="s">
        <v>10</v>
      </c>
      <c r="O12" s="178"/>
      <c r="P12" s="12" t="s">
        <v>13</v>
      </c>
      <c r="Q12" s="178" t="s">
        <v>11</v>
      </c>
      <c r="R12" s="178"/>
      <c r="S12" s="12" t="s">
        <v>14</v>
      </c>
      <c r="T12" s="178" t="s">
        <v>28</v>
      </c>
      <c r="U12" s="178"/>
      <c r="V12" s="13" t="s">
        <v>15</v>
      </c>
    </row>
    <row r="13" spans="1:22" ht="18" thickBot="1" x14ac:dyDescent="0.35">
      <c r="A13" s="5">
        <v>1</v>
      </c>
      <c r="B13" s="185" t="s">
        <v>6</v>
      </c>
      <c r="C13" s="185"/>
      <c r="D13" s="1" t="s">
        <v>3</v>
      </c>
      <c r="E13" s="6"/>
      <c r="F13" s="186">
        <v>40870</v>
      </c>
      <c r="G13" s="186"/>
      <c r="H13" s="7">
        <v>0.15</v>
      </c>
      <c r="I13" s="6">
        <f>F13*H13</f>
        <v>6130.5</v>
      </c>
      <c r="K13" s="6">
        <f>F13+I13</f>
        <v>47000.5</v>
      </c>
      <c r="M13" s="6"/>
      <c r="N13" s="192">
        <v>21</v>
      </c>
      <c r="O13" s="193"/>
      <c r="P13" s="14">
        <f>K13/N13</f>
        <v>2238.1190476190477</v>
      </c>
      <c r="Q13" s="193">
        <v>8</v>
      </c>
      <c r="R13" s="193"/>
      <c r="S13" s="14">
        <f>P13/Q13</f>
        <v>279.76488095238096</v>
      </c>
      <c r="T13" s="193">
        <v>2.4</v>
      </c>
      <c r="U13" s="194"/>
      <c r="V13" s="15">
        <f>S13*T13</f>
        <v>671.43571428571431</v>
      </c>
    </row>
    <row r="14" spans="1:22" ht="18" thickBot="1" x14ac:dyDescent="0.35">
      <c r="A14" s="5">
        <v>2</v>
      </c>
      <c r="B14" s="172" t="s">
        <v>7</v>
      </c>
      <c r="C14" s="172"/>
      <c r="D14" s="1" t="s">
        <v>3</v>
      </c>
      <c r="F14" s="173">
        <v>38000</v>
      </c>
      <c r="G14" s="173"/>
      <c r="H14" s="7">
        <v>0.15</v>
      </c>
      <c r="I14" s="6">
        <f>F14*H14</f>
        <v>5700</v>
      </c>
      <c r="K14" s="6">
        <f>F14+I14</f>
        <v>43700</v>
      </c>
      <c r="N14" s="195">
        <v>21</v>
      </c>
      <c r="O14" s="196"/>
      <c r="P14" s="14">
        <f>K14/N14</f>
        <v>2080.9523809523807</v>
      </c>
      <c r="Q14" s="197">
        <v>8</v>
      </c>
      <c r="R14" s="196"/>
      <c r="S14" s="14">
        <f>P14/Q14</f>
        <v>260.11904761904759</v>
      </c>
      <c r="T14" s="197">
        <v>2.4</v>
      </c>
      <c r="U14" s="198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89" t="s">
        <v>29</v>
      </c>
      <c r="O16" s="190"/>
      <c r="P16" s="191"/>
    </row>
    <row r="17" spans="1:17" ht="18" thickBot="1" x14ac:dyDescent="0.35">
      <c r="A17" s="5"/>
      <c r="N17" s="187">
        <f>V13*Q13</f>
        <v>5371.4857142857145</v>
      </c>
      <c r="O17" s="188"/>
      <c r="P17" s="45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189" t="s">
        <v>29</v>
      </c>
      <c r="O20" s="190"/>
      <c r="P20" s="191"/>
    </row>
    <row r="21" spans="1:17" ht="18" thickBot="1" x14ac:dyDescent="0.35">
      <c r="A21" s="5"/>
      <c r="N21" s="187">
        <f>V14*Q14</f>
        <v>4994.2857142857138</v>
      </c>
      <c r="O21" s="188"/>
      <c r="P21" s="45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48"/>
  <sheetViews>
    <sheetView tabSelected="1" topLeftCell="A44" zoomScale="60" zoomScaleNormal="60" workbookViewId="0">
      <selection activeCell="T88" sqref="T8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31"/>
      <c r="B2" s="231"/>
      <c r="C2" s="231"/>
      <c r="D2" s="231"/>
      <c r="E2" s="231"/>
      <c r="H2" s="233" t="s">
        <v>34</v>
      </c>
      <c r="I2" s="233"/>
    </row>
    <row r="3" spans="1:21" ht="21" thickBot="1" x14ac:dyDescent="0.35">
      <c r="A3" s="231"/>
      <c r="B3" s="231"/>
      <c r="C3" s="231"/>
      <c r="D3" s="231"/>
      <c r="E3" s="231"/>
      <c r="H3" s="61" t="s">
        <v>38</v>
      </c>
      <c r="I3" s="234" t="s">
        <v>35</v>
      </c>
      <c r="J3" s="235"/>
      <c r="K3" s="73" t="s">
        <v>36</v>
      </c>
      <c r="L3" s="74" t="s">
        <v>37</v>
      </c>
      <c r="M3" s="75" t="s">
        <v>56</v>
      </c>
      <c r="N3" s="219" t="s">
        <v>48</v>
      </c>
      <c r="O3" s="220"/>
      <c r="P3" s="219" t="s">
        <v>4</v>
      </c>
      <c r="Q3" s="221"/>
      <c r="R3" s="222"/>
      <c r="S3" s="1" t="s">
        <v>58</v>
      </c>
      <c r="T3" s="1" t="s">
        <v>59</v>
      </c>
    </row>
    <row r="4" spans="1:21" x14ac:dyDescent="0.3">
      <c r="A4" s="231"/>
      <c r="B4" s="231"/>
      <c r="C4" s="231"/>
      <c r="D4" s="231"/>
      <c r="E4" s="231"/>
      <c r="H4" s="54">
        <v>1</v>
      </c>
      <c r="I4" s="230" t="s">
        <v>106</v>
      </c>
      <c r="J4" s="230"/>
      <c r="K4" s="3" t="s">
        <v>57</v>
      </c>
      <c r="L4" s="60"/>
      <c r="M4" s="54">
        <v>1</v>
      </c>
      <c r="N4" s="202">
        <v>0</v>
      </c>
      <c r="O4" s="202"/>
      <c r="P4" s="230">
        <f t="shared" ref="P4:P9" si="0">SUM(M4+N4)</f>
        <v>1</v>
      </c>
      <c r="Q4" s="230"/>
      <c r="R4" s="230"/>
      <c r="S4" s="261">
        <v>5000</v>
      </c>
      <c r="T4" s="173">
        <v>3000</v>
      </c>
    </row>
    <row r="5" spans="1:21" x14ac:dyDescent="0.3">
      <c r="A5" s="231"/>
      <c r="B5" s="231"/>
      <c r="C5" s="231"/>
      <c r="D5" s="231"/>
      <c r="E5" s="231"/>
      <c r="H5" s="148">
        <v>2</v>
      </c>
      <c r="I5" s="209" t="s">
        <v>105</v>
      </c>
      <c r="J5" s="209"/>
      <c r="K5" s="3" t="s">
        <v>57</v>
      </c>
      <c r="L5" s="149"/>
      <c r="M5" s="148">
        <v>1</v>
      </c>
      <c r="N5" s="213">
        <v>0</v>
      </c>
      <c r="O5" s="213"/>
      <c r="P5" s="213">
        <f t="shared" si="0"/>
        <v>1</v>
      </c>
      <c r="Q5" s="213"/>
      <c r="R5" s="213"/>
      <c r="S5" s="261"/>
      <c r="T5" s="173"/>
    </row>
    <row r="6" spans="1:21" x14ac:dyDescent="0.3">
      <c r="A6" s="231"/>
      <c r="B6" s="231"/>
      <c r="C6" s="231"/>
      <c r="D6" s="231"/>
      <c r="E6" s="231"/>
      <c r="H6" s="5">
        <v>3</v>
      </c>
      <c r="I6" s="172" t="s">
        <v>107</v>
      </c>
      <c r="J6" s="172"/>
      <c r="K6" s="3" t="s">
        <v>57</v>
      </c>
      <c r="L6" s="3"/>
      <c r="M6" s="5">
        <v>1</v>
      </c>
      <c r="N6" s="202">
        <v>0</v>
      </c>
      <c r="O6" s="202"/>
      <c r="P6" s="202">
        <f t="shared" si="0"/>
        <v>1</v>
      </c>
      <c r="Q6" s="202"/>
      <c r="R6" s="202"/>
      <c r="S6" s="261"/>
      <c r="T6" s="173"/>
    </row>
    <row r="7" spans="1:21" x14ac:dyDescent="0.3">
      <c r="A7" s="231"/>
      <c r="B7" s="231"/>
      <c r="C7" s="231"/>
      <c r="D7" s="231"/>
      <c r="E7" s="231"/>
      <c r="H7" s="148">
        <v>4</v>
      </c>
      <c r="I7" s="209" t="s">
        <v>108</v>
      </c>
      <c r="J7" s="209"/>
      <c r="K7" s="3" t="s">
        <v>57</v>
      </c>
      <c r="L7" s="158"/>
      <c r="M7" s="148">
        <v>1</v>
      </c>
      <c r="N7" s="209">
        <v>0</v>
      </c>
      <c r="O7" s="209"/>
      <c r="P7" s="213">
        <f t="shared" si="0"/>
        <v>1</v>
      </c>
      <c r="Q7" s="213"/>
      <c r="R7" s="213"/>
      <c r="S7" s="261"/>
      <c r="T7" s="173"/>
    </row>
    <row r="8" spans="1:21" x14ac:dyDescent="0.3">
      <c r="A8" s="231"/>
      <c r="B8" s="231"/>
      <c r="C8" s="231"/>
      <c r="D8" s="231"/>
      <c r="E8" s="231"/>
      <c r="H8" s="5">
        <v>5</v>
      </c>
      <c r="I8" s="172"/>
      <c r="J8" s="172"/>
      <c r="K8" s="3"/>
      <c r="L8" s="2"/>
      <c r="M8" s="5">
        <v>0</v>
      </c>
      <c r="N8" s="202">
        <v>0</v>
      </c>
      <c r="O8" s="202"/>
      <c r="P8" s="202">
        <f t="shared" si="0"/>
        <v>0</v>
      </c>
      <c r="Q8" s="202"/>
      <c r="R8" s="202"/>
      <c r="S8" s="261"/>
      <c r="T8" s="173"/>
    </row>
    <row r="9" spans="1:21" x14ac:dyDescent="0.3">
      <c r="A9" s="231"/>
      <c r="B9" s="231"/>
      <c r="C9" s="231"/>
      <c r="D9" s="231"/>
      <c r="E9" s="231"/>
      <c r="H9" s="148">
        <v>6</v>
      </c>
      <c r="I9" s="209"/>
      <c r="J9" s="209"/>
      <c r="K9" s="3"/>
      <c r="L9" s="149"/>
      <c r="M9" s="148">
        <v>0</v>
      </c>
      <c r="N9" s="213">
        <v>0</v>
      </c>
      <c r="O9" s="213"/>
      <c r="P9" s="213">
        <f t="shared" si="0"/>
        <v>0</v>
      </c>
      <c r="Q9" s="213"/>
      <c r="R9" s="213"/>
      <c r="S9" s="261"/>
      <c r="T9" s="173"/>
    </row>
    <row r="10" spans="1:21" x14ac:dyDescent="0.3">
      <c r="A10" s="231"/>
      <c r="B10" s="231"/>
      <c r="C10" s="231"/>
      <c r="D10" s="231"/>
      <c r="E10" s="231"/>
      <c r="H10" s="5">
        <v>7</v>
      </c>
      <c r="I10" s="172"/>
      <c r="J10" s="172"/>
      <c r="K10" s="3"/>
      <c r="L10" s="3"/>
      <c r="M10" s="5">
        <v>0</v>
      </c>
      <c r="N10" s="202">
        <v>0</v>
      </c>
      <c r="O10" s="202"/>
      <c r="P10" s="202">
        <f t="shared" ref="P10:P11" si="1">SUM(M10+N10)</f>
        <v>0</v>
      </c>
      <c r="Q10" s="202"/>
      <c r="R10" s="202"/>
      <c r="S10" s="261"/>
      <c r="T10" s="173"/>
    </row>
    <row r="11" spans="1:21" x14ac:dyDescent="0.3">
      <c r="A11" s="231"/>
      <c r="B11" s="231"/>
      <c r="C11" s="231"/>
      <c r="D11" s="231"/>
      <c r="E11" s="231"/>
      <c r="H11" s="148">
        <v>8</v>
      </c>
      <c r="I11" s="209"/>
      <c r="J11" s="209"/>
      <c r="K11" s="3"/>
      <c r="L11" s="149"/>
      <c r="M11" s="148">
        <v>0</v>
      </c>
      <c r="N11" s="213">
        <v>0</v>
      </c>
      <c r="O11" s="213"/>
      <c r="P11" s="213">
        <f t="shared" si="1"/>
        <v>0</v>
      </c>
      <c r="Q11" s="213"/>
      <c r="R11" s="213"/>
      <c r="S11" s="261"/>
      <c r="T11" s="173"/>
      <c r="U11" s="1" t="s">
        <v>66</v>
      </c>
    </row>
    <row r="12" spans="1:21" x14ac:dyDescent="0.3">
      <c r="A12" s="231"/>
      <c r="B12" s="231"/>
      <c r="C12" s="231"/>
      <c r="D12" s="231"/>
      <c r="E12" s="231"/>
      <c r="H12" s="5">
        <v>9</v>
      </c>
      <c r="I12" s="172" t="s">
        <v>95</v>
      </c>
      <c r="J12" s="172"/>
      <c r="K12" s="3"/>
      <c r="L12" s="3"/>
      <c r="M12" s="5">
        <v>0</v>
      </c>
      <c r="N12" s="202">
        <v>0</v>
      </c>
      <c r="O12" s="202"/>
      <c r="P12" s="202">
        <f t="shared" ref="P12" si="2">SUM(M12+N12)</f>
        <v>0</v>
      </c>
      <c r="Q12" s="202"/>
      <c r="R12" s="202"/>
      <c r="S12" s="261"/>
      <c r="T12" s="173"/>
    </row>
    <row r="13" spans="1:21" x14ac:dyDescent="0.3">
      <c r="A13" s="231"/>
      <c r="B13" s="231"/>
      <c r="C13" s="231"/>
      <c r="D13" s="231"/>
      <c r="E13" s="231"/>
      <c r="H13" s="274" t="s">
        <v>64</v>
      </c>
      <c r="I13" s="274"/>
      <c r="J13" s="274"/>
      <c r="K13" s="2"/>
      <c r="M13" s="202" t="s">
        <v>66</v>
      </c>
      <c r="N13" s="202"/>
      <c r="O13" s="202"/>
      <c r="P13" s="202"/>
      <c r="Q13" s="202"/>
      <c r="R13" s="202"/>
      <c r="S13" s="261"/>
      <c r="T13" s="173"/>
      <c r="U13" s="173">
        <v>8500</v>
      </c>
    </row>
    <row r="14" spans="1:21" x14ac:dyDescent="0.3">
      <c r="A14" s="231"/>
      <c r="B14" s="231"/>
      <c r="C14" s="231"/>
      <c r="D14" s="231"/>
      <c r="E14" s="231"/>
      <c r="H14" s="5">
        <v>1</v>
      </c>
      <c r="I14" s="172" t="s">
        <v>95</v>
      </c>
      <c r="J14" s="172"/>
      <c r="K14" s="3"/>
      <c r="L14" s="3"/>
      <c r="M14" s="172">
        <v>0</v>
      </c>
      <c r="N14" s="172"/>
      <c r="O14" s="172"/>
      <c r="P14" s="202"/>
      <c r="Q14" s="202"/>
      <c r="R14" s="202"/>
      <c r="S14" s="261"/>
      <c r="T14" s="173"/>
      <c r="U14" s="173"/>
    </row>
    <row r="15" spans="1:21" x14ac:dyDescent="0.3">
      <c r="A15" s="231"/>
      <c r="B15" s="231"/>
      <c r="C15" s="231"/>
      <c r="D15" s="231"/>
      <c r="E15" s="231"/>
      <c r="H15" s="148">
        <v>2</v>
      </c>
      <c r="I15" s="209" t="s">
        <v>95</v>
      </c>
      <c r="J15" s="209"/>
      <c r="K15" s="149"/>
      <c r="L15" s="149"/>
      <c r="M15" s="209">
        <v>0</v>
      </c>
      <c r="N15" s="209"/>
      <c r="O15" s="209"/>
      <c r="P15" s="213"/>
      <c r="Q15" s="213"/>
      <c r="R15" s="213"/>
      <c r="S15" s="261"/>
      <c r="T15" s="173"/>
      <c r="U15" s="173"/>
    </row>
    <row r="16" spans="1:21" x14ac:dyDescent="0.3">
      <c r="A16" s="231"/>
      <c r="B16" s="231"/>
      <c r="C16" s="231"/>
      <c r="D16" s="231"/>
      <c r="E16" s="231"/>
      <c r="H16" s="5">
        <v>3</v>
      </c>
      <c r="I16" s="172" t="s">
        <v>95</v>
      </c>
      <c r="J16" s="172"/>
      <c r="K16" s="3"/>
      <c r="L16" s="3"/>
      <c r="M16" s="172">
        <v>0</v>
      </c>
      <c r="N16" s="172"/>
      <c r="O16" s="172"/>
      <c r="P16" s="202"/>
      <c r="Q16" s="202"/>
      <c r="R16" s="202"/>
      <c r="S16" s="261"/>
      <c r="T16" s="173"/>
      <c r="U16" s="173"/>
    </row>
    <row r="17" spans="1:21" x14ac:dyDescent="0.3">
      <c r="A17" s="231"/>
      <c r="B17" s="231"/>
      <c r="C17" s="231"/>
      <c r="D17" s="231"/>
      <c r="E17" s="231"/>
      <c r="H17" s="148">
        <v>4</v>
      </c>
      <c r="I17" s="209" t="s">
        <v>95</v>
      </c>
      <c r="J17" s="209"/>
      <c r="K17" s="149"/>
      <c r="L17" s="149"/>
      <c r="M17" s="209">
        <v>0</v>
      </c>
      <c r="N17" s="209"/>
      <c r="O17" s="209"/>
      <c r="P17" s="213"/>
      <c r="Q17" s="213"/>
      <c r="R17" s="213"/>
      <c r="S17" s="261"/>
      <c r="T17" s="173"/>
      <c r="U17" s="173"/>
    </row>
    <row r="18" spans="1:21" x14ac:dyDescent="0.3">
      <c r="A18" s="231"/>
      <c r="B18" s="231"/>
      <c r="C18" s="231"/>
      <c r="D18" s="231"/>
      <c r="E18" s="231"/>
      <c r="H18" s="5">
        <v>5</v>
      </c>
      <c r="I18" s="172" t="s">
        <v>95</v>
      </c>
      <c r="J18" s="172"/>
      <c r="K18" s="3"/>
      <c r="L18" s="3"/>
      <c r="M18" s="172">
        <v>0</v>
      </c>
      <c r="N18" s="172"/>
      <c r="O18" s="172"/>
      <c r="P18" s="202"/>
      <c r="Q18" s="202"/>
      <c r="R18" s="202"/>
      <c r="S18" s="261"/>
      <c r="T18" s="173"/>
      <c r="U18" s="173"/>
    </row>
    <row r="19" spans="1:21" x14ac:dyDescent="0.3">
      <c r="A19" s="231"/>
      <c r="B19" s="231"/>
      <c r="C19" s="231"/>
      <c r="D19" s="231"/>
      <c r="E19" s="231"/>
      <c r="H19" s="148">
        <v>6</v>
      </c>
      <c r="I19" s="209" t="s">
        <v>95</v>
      </c>
      <c r="J19" s="209"/>
      <c r="K19" s="158"/>
      <c r="L19" s="149"/>
      <c r="M19" s="209">
        <v>0</v>
      </c>
      <c r="N19" s="209"/>
      <c r="O19" s="209"/>
      <c r="P19" s="213"/>
      <c r="Q19" s="213"/>
      <c r="R19" s="213"/>
      <c r="S19" s="261"/>
      <c r="T19" s="173"/>
      <c r="U19" s="173"/>
    </row>
    <row r="20" spans="1:21" ht="18" thickBot="1" x14ac:dyDescent="0.35">
      <c r="A20" s="231"/>
      <c r="B20" s="231"/>
      <c r="C20" s="231"/>
      <c r="D20" s="231"/>
      <c r="E20" s="231"/>
      <c r="H20" s="5"/>
      <c r="I20" s="172"/>
      <c r="J20" s="172"/>
      <c r="K20" s="2"/>
      <c r="L20" s="2"/>
      <c r="M20" s="5"/>
      <c r="N20" s="202"/>
      <c r="O20" s="202"/>
      <c r="P20" s="236"/>
      <c r="Q20" s="236"/>
      <c r="R20" s="236"/>
      <c r="S20" s="262"/>
      <c r="T20" s="263"/>
      <c r="U20" s="173"/>
    </row>
    <row r="21" spans="1:21" ht="18" thickBot="1" x14ac:dyDescent="0.35">
      <c r="A21" s="231"/>
      <c r="B21" s="231"/>
      <c r="C21" s="231"/>
      <c r="D21" s="231"/>
      <c r="E21" s="231"/>
      <c r="H21" s="208" t="s">
        <v>67</v>
      </c>
      <c r="I21" s="208"/>
      <c r="J21" s="208"/>
      <c r="K21" s="208"/>
      <c r="L21" s="279"/>
      <c r="M21" s="242">
        <f>SUM(M14:O19)</f>
        <v>0</v>
      </c>
      <c r="N21" s="243"/>
      <c r="O21" s="244"/>
      <c r="P21" s="242">
        <f>SUM(P4:P11)</f>
        <v>4</v>
      </c>
      <c r="Q21" s="243"/>
      <c r="R21" s="244"/>
      <c r="S21" s="76">
        <f>SUM(M4:M12)*S4</f>
        <v>20000</v>
      </c>
      <c r="T21" s="77">
        <f>SUM(N4:O12)*T4</f>
        <v>0</v>
      </c>
      <c r="U21" s="78">
        <f>M21*U13</f>
        <v>0</v>
      </c>
    </row>
    <row r="22" spans="1:21" ht="23.25" thickBot="1" x14ac:dyDescent="0.35">
      <c r="A22" s="231"/>
      <c r="B22" s="231"/>
      <c r="C22" s="231"/>
      <c r="D22" s="231"/>
      <c r="E22" s="231"/>
      <c r="S22" s="278" t="s">
        <v>60</v>
      </c>
      <c r="T22" s="278"/>
      <c r="U22" s="278"/>
    </row>
    <row r="23" spans="1:21" ht="21" thickBot="1" x14ac:dyDescent="0.35">
      <c r="A23" s="231"/>
      <c r="B23" s="231"/>
      <c r="C23" s="231"/>
      <c r="D23" s="231"/>
      <c r="E23" s="231"/>
      <c r="H23" s="34" t="s">
        <v>94</v>
      </c>
      <c r="I23" s="35"/>
      <c r="J23" s="35"/>
      <c r="K23" s="36"/>
      <c r="L23" s="22" t="s">
        <v>17</v>
      </c>
      <c r="M23" s="23"/>
      <c r="N23" s="22" t="s">
        <v>16</v>
      </c>
      <c r="O23" s="23"/>
      <c r="P23" s="22" t="s">
        <v>18</v>
      </c>
      <c r="Q23" s="24"/>
      <c r="R23" s="25"/>
      <c r="S23" s="275">
        <f>SUM(S21:U21)</f>
        <v>20000</v>
      </c>
      <c r="T23" s="276"/>
      <c r="U23" s="277"/>
    </row>
    <row r="24" spans="1:21" ht="18" thickBot="1" x14ac:dyDescent="0.35">
      <c r="A24" s="231"/>
      <c r="B24" s="231"/>
      <c r="C24" s="231"/>
      <c r="D24" s="231"/>
      <c r="E24" s="231"/>
      <c r="H24" s="26" t="s">
        <v>87</v>
      </c>
      <c r="I24" s="27" t="s">
        <v>19</v>
      </c>
      <c r="J24" s="27"/>
      <c r="K24" s="28"/>
      <c r="L24" s="32">
        <v>40</v>
      </c>
      <c r="M24" s="33"/>
      <c r="N24" s="26">
        <v>0</v>
      </c>
      <c r="O24" s="28"/>
      <c r="P24" s="114">
        <f>L24*N24</f>
        <v>0</v>
      </c>
      <c r="Q24" s="30"/>
      <c r="R24" s="31"/>
    </row>
    <row r="25" spans="1:21" ht="18" thickBot="1" x14ac:dyDescent="0.35">
      <c r="A25" s="231"/>
      <c r="B25" s="231"/>
      <c r="C25" s="231"/>
      <c r="D25" s="231"/>
      <c r="E25" s="231"/>
      <c r="H25" s="3" t="s">
        <v>95</v>
      </c>
      <c r="I25" s="27" t="s">
        <v>19</v>
      </c>
      <c r="J25" s="3"/>
      <c r="K25" s="3"/>
      <c r="L25" s="32">
        <v>20</v>
      </c>
      <c r="M25" s="46"/>
      <c r="N25" s="3">
        <v>0</v>
      </c>
      <c r="O25" s="3"/>
      <c r="P25" s="113">
        <f>L25*N25</f>
        <v>0</v>
      </c>
      <c r="Q25" s="111"/>
      <c r="R25" s="111"/>
    </row>
    <row r="26" spans="1:21" ht="18" thickBot="1" x14ac:dyDescent="0.35">
      <c r="A26" s="231"/>
      <c r="B26" s="231"/>
      <c r="C26" s="231"/>
      <c r="D26" s="231"/>
      <c r="E26" s="231"/>
      <c r="H26" s="3"/>
      <c r="I26" s="3"/>
      <c r="J26" s="3"/>
      <c r="K26" s="3"/>
      <c r="L26" s="46"/>
      <c r="M26" s="46"/>
      <c r="N26" s="208" t="s">
        <v>4</v>
      </c>
      <c r="O26" s="208"/>
      <c r="P26" s="112">
        <f>P24+P25</f>
        <v>0</v>
      </c>
      <c r="Q26" s="111"/>
      <c r="R26" s="111"/>
      <c r="T26" s="6"/>
    </row>
    <row r="27" spans="1:21" ht="18" thickBot="1" x14ac:dyDescent="0.35">
      <c r="A27" s="231"/>
      <c r="B27" s="231"/>
      <c r="C27" s="231"/>
      <c r="D27" s="231"/>
      <c r="E27" s="231"/>
    </row>
    <row r="28" spans="1:21" ht="21" thickBot="1" x14ac:dyDescent="0.35">
      <c r="A28" s="231"/>
      <c r="B28" s="231"/>
      <c r="C28" s="231"/>
      <c r="D28" s="231"/>
      <c r="E28" s="231"/>
      <c r="H28" s="19" t="s">
        <v>39</v>
      </c>
      <c r="I28" s="20"/>
      <c r="J28" s="20"/>
      <c r="K28" s="21"/>
      <c r="L28" s="22" t="s">
        <v>17</v>
      </c>
      <c r="M28" s="23"/>
      <c r="N28" s="22" t="s">
        <v>16</v>
      </c>
      <c r="O28" s="23"/>
      <c r="P28" s="22" t="s">
        <v>18</v>
      </c>
      <c r="Q28" s="24"/>
      <c r="R28" s="25"/>
    </row>
    <row r="29" spans="1:21" x14ac:dyDescent="0.3">
      <c r="A29" s="231"/>
      <c r="B29" s="231"/>
      <c r="C29" s="231"/>
      <c r="D29" s="231"/>
      <c r="E29" s="231"/>
      <c r="H29" s="26" t="s">
        <v>19</v>
      </c>
      <c r="I29" s="27"/>
      <c r="J29" s="27"/>
      <c r="K29" s="28"/>
      <c r="L29" s="32">
        <v>0</v>
      </c>
      <c r="M29" s="33"/>
      <c r="N29" s="26">
        <v>0</v>
      </c>
      <c r="O29" s="28"/>
      <c r="P29" s="29">
        <f>L29*N29</f>
        <v>0</v>
      </c>
      <c r="Q29" s="30"/>
      <c r="R29" s="31"/>
      <c r="S29" s="3"/>
    </row>
    <row r="30" spans="1:21" ht="18" thickBot="1" x14ac:dyDescent="0.35">
      <c r="A30" s="231"/>
      <c r="B30" s="231"/>
      <c r="C30" s="231"/>
      <c r="D30" s="231"/>
      <c r="E30" s="231"/>
      <c r="H30" s="3"/>
      <c r="I30" s="3"/>
      <c r="J30" s="3"/>
      <c r="K30" s="3"/>
      <c r="L30" s="46"/>
      <c r="M30" s="46"/>
      <c r="N30" s="3"/>
      <c r="O30" s="3"/>
      <c r="P30" s="62"/>
      <c r="Q30" s="62"/>
      <c r="R30" s="62"/>
      <c r="S30" s="3"/>
    </row>
    <row r="31" spans="1:21" ht="21" thickBot="1" x14ac:dyDescent="0.35">
      <c r="A31" s="231"/>
      <c r="B31" s="231"/>
      <c r="C31" s="231"/>
      <c r="D31" s="231"/>
      <c r="E31" s="231"/>
      <c r="H31" s="19" t="s">
        <v>42</v>
      </c>
      <c r="I31" s="20"/>
      <c r="J31" s="20"/>
      <c r="K31" s="21" t="s">
        <v>43</v>
      </c>
      <c r="L31" s="22" t="s">
        <v>17</v>
      </c>
      <c r="M31" s="23"/>
      <c r="N31" s="22" t="s">
        <v>16</v>
      </c>
      <c r="O31" s="23"/>
      <c r="P31" s="22" t="s">
        <v>18</v>
      </c>
      <c r="Q31" s="24"/>
      <c r="R31" s="25"/>
      <c r="S31" s="3"/>
    </row>
    <row r="32" spans="1:21" x14ac:dyDescent="0.3">
      <c r="A32" s="231"/>
      <c r="B32" s="231"/>
      <c r="C32" s="231"/>
      <c r="D32" s="231"/>
      <c r="E32" s="231"/>
      <c r="H32" s="26" t="s">
        <v>88</v>
      </c>
      <c r="I32" s="27"/>
      <c r="J32" s="27"/>
      <c r="K32" s="28" t="s">
        <v>44</v>
      </c>
      <c r="L32" s="32">
        <v>0</v>
      </c>
      <c r="M32" s="33"/>
      <c r="N32" s="26">
        <v>0</v>
      </c>
      <c r="O32" s="28"/>
      <c r="P32" s="29">
        <f>L32*N32</f>
        <v>0</v>
      </c>
      <c r="Q32" s="30"/>
      <c r="R32" s="31"/>
      <c r="S32" s="3"/>
    </row>
    <row r="33" spans="1:19" ht="21" customHeight="1" thickBot="1" x14ac:dyDescent="0.35">
      <c r="A33" s="232"/>
      <c r="B33" s="232"/>
      <c r="C33" s="232"/>
      <c r="D33" s="232"/>
      <c r="E33" s="232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3"/>
    </row>
    <row r="34" spans="1:19" ht="21" thickBot="1" x14ac:dyDescent="0.35">
      <c r="A34" s="199" t="s">
        <v>32</v>
      </c>
      <c r="B34" s="200"/>
      <c r="C34" s="200"/>
      <c r="D34" s="200"/>
      <c r="E34" s="201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"/>
    </row>
    <row r="35" spans="1:19" ht="18.75" customHeight="1" thickBot="1" x14ac:dyDescent="0.35">
      <c r="A35" s="223" t="s">
        <v>33</v>
      </c>
      <c r="B35" s="223"/>
      <c r="C35" s="223"/>
      <c r="D35" s="223"/>
      <c r="E35" s="223"/>
      <c r="F35" s="3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9" ht="21" customHeight="1" thickBot="1" x14ac:dyDescent="0.35">
      <c r="D36" s="226" t="s">
        <v>55</v>
      </c>
      <c r="E36" s="226"/>
      <c r="H36" s="266" t="s">
        <v>24</v>
      </c>
      <c r="I36" s="267"/>
      <c r="J36" s="268"/>
      <c r="L36" s="3" t="s">
        <v>25</v>
      </c>
      <c r="M36" s="1" t="s">
        <v>76</v>
      </c>
      <c r="N36" s="1" t="s">
        <v>75</v>
      </c>
      <c r="O36" s="202" t="s">
        <v>67</v>
      </c>
      <c r="P36" s="202"/>
    </row>
    <row r="37" spans="1:19" ht="18" customHeight="1" thickBot="1" x14ac:dyDescent="0.35">
      <c r="A37" s="227" t="s">
        <v>54</v>
      </c>
      <c r="B37" s="228"/>
      <c r="C37" s="229"/>
      <c r="D37" s="224"/>
      <c r="E37" s="225"/>
      <c r="H37" s="271" t="s">
        <v>40</v>
      </c>
      <c r="I37" s="272"/>
      <c r="J37" s="272"/>
      <c r="K37" s="94"/>
      <c r="L37" s="94"/>
      <c r="M37" s="97">
        <f>M38+M43+M55</f>
        <v>12.16</v>
      </c>
      <c r="N37" s="95">
        <f>N38+N43+N55</f>
        <v>1.52</v>
      </c>
      <c r="O37" s="217">
        <f>O38+O43+O55</f>
        <v>8159.36</v>
      </c>
      <c r="P37" s="218"/>
    </row>
    <row r="38" spans="1:19" ht="18" thickBot="1" x14ac:dyDescent="0.35">
      <c r="A38" s="206" t="s">
        <v>92</v>
      </c>
      <c r="B38" s="206"/>
      <c r="C38" s="206"/>
      <c r="H38" s="90"/>
      <c r="I38" s="91"/>
      <c r="J38" s="91" t="s">
        <v>104</v>
      </c>
      <c r="K38" s="3" t="s">
        <v>22</v>
      </c>
      <c r="L38" s="3" t="s">
        <v>23</v>
      </c>
      <c r="M38" s="92">
        <f>M40+M39</f>
        <v>0</v>
      </c>
      <c r="N38" s="93">
        <f>N40+N39</f>
        <v>0</v>
      </c>
      <c r="O38" s="264">
        <f>SUM(O39:P40)</f>
        <v>0</v>
      </c>
      <c r="P38" s="265"/>
      <c r="Q38" s="2"/>
      <c r="R38" s="2"/>
    </row>
    <row r="39" spans="1:19" x14ac:dyDescent="0.3">
      <c r="A39" s="207">
        <v>1600</v>
      </c>
      <c r="B39" s="207"/>
      <c r="C39" s="207"/>
      <c r="D39" s="172" t="s">
        <v>93</v>
      </c>
      <c r="E39" s="172"/>
      <c r="H39" s="215" t="s">
        <v>103</v>
      </c>
      <c r="I39" s="216"/>
      <c r="J39" s="120">
        <v>0</v>
      </c>
      <c r="K39" s="48" t="s">
        <v>62</v>
      </c>
      <c r="L39" s="48">
        <v>671</v>
      </c>
      <c r="M39" s="50">
        <f>N39*8</f>
        <v>0</v>
      </c>
      <c r="N39" s="49">
        <v>0</v>
      </c>
      <c r="O39" s="247">
        <f>M39*L39</f>
        <v>0</v>
      </c>
      <c r="P39" s="247"/>
      <c r="Q39" s="2"/>
      <c r="R39" s="2"/>
    </row>
    <row r="40" spans="1:19" x14ac:dyDescent="0.3">
      <c r="H40" s="269" t="str">
        <f>H25</f>
        <v>/</v>
      </c>
      <c r="I40" s="270"/>
      <c r="J40" s="121">
        <f>N25</f>
        <v>0</v>
      </c>
      <c r="K40" s="41" t="s">
        <v>62</v>
      </c>
      <c r="L40" s="41">
        <v>671</v>
      </c>
      <c r="M40" s="17">
        <f>N40*8</f>
        <v>0</v>
      </c>
      <c r="N40" s="42">
        <v>0</v>
      </c>
      <c r="O40" s="211">
        <f>M40*L40</f>
        <v>0</v>
      </c>
      <c r="P40" s="212"/>
      <c r="Q40" s="2"/>
      <c r="R40" s="2"/>
    </row>
    <row r="41" spans="1:19" x14ac:dyDescent="0.3">
      <c r="H41" s="5"/>
      <c r="I41" s="159"/>
      <c r="J41" s="160"/>
      <c r="L41" s="6"/>
      <c r="N41" s="51"/>
      <c r="O41" s="46"/>
      <c r="P41" s="46"/>
      <c r="Q41" s="2"/>
      <c r="R41" s="2"/>
    </row>
    <row r="42" spans="1:19" ht="18" thickBot="1" x14ac:dyDescent="0.35">
      <c r="H42" s="4"/>
      <c r="I42" s="172" t="s">
        <v>45</v>
      </c>
      <c r="J42" s="172"/>
      <c r="K42" s="3"/>
      <c r="L42" s="6"/>
      <c r="M42" s="1" t="s">
        <v>73</v>
      </c>
      <c r="N42" s="51"/>
      <c r="O42" s="46"/>
      <c r="P42" s="46"/>
      <c r="Q42" s="2"/>
      <c r="R42" s="2"/>
    </row>
    <row r="43" spans="1:19" ht="18" thickBot="1" x14ac:dyDescent="0.35">
      <c r="G43" s="5"/>
      <c r="H43" s="63" t="s">
        <v>63</v>
      </c>
      <c r="I43" s="5" t="s">
        <v>47</v>
      </c>
      <c r="J43" s="5" t="s">
        <v>53</v>
      </c>
      <c r="K43" s="5" t="s">
        <v>91</v>
      </c>
      <c r="L43" s="6"/>
      <c r="M43" s="84">
        <f>SUM(M44:M51)</f>
        <v>12.16</v>
      </c>
      <c r="N43" s="72">
        <f>SUM(N44:N51)</f>
        <v>1.52</v>
      </c>
      <c r="O43" s="248">
        <f>SUM(O44:P51)</f>
        <v>8159.36</v>
      </c>
      <c r="P43" s="249"/>
      <c r="Q43" s="2"/>
      <c r="R43" s="2"/>
      <c r="S43" s="6"/>
    </row>
    <row r="44" spans="1:19" x14ac:dyDescent="0.3">
      <c r="G44" s="5">
        <v>1</v>
      </c>
      <c r="H44" s="5" t="str">
        <f t="shared" ref="H44:H51" si="3">I4</f>
        <v>Bedroom</v>
      </c>
      <c r="I44" s="5">
        <f t="shared" ref="I44:J51" si="4">M4</f>
        <v>1</v>
      </c>
      <c r="J44" s="5">
        <f t="shared" si="4"/>
        <v>0</v>
      </c>
      <c r="K44" s="3">
        <v>0</v>
      </c>
      <c r="L44" s="6">
        <v>671</v>
      </c>
      <c r="M44" s="5">
        <f t="shared" ref="M44:M51" si="5">N44*8</f>
        <v>3.04</v>
      </c>
      <c r="N44" s="71">
        <v>0.38</v>
      </c>
      <c r="O44" s="214">
        <f>(M44*L44)+(K44*A39)</f>
        <v>2039.84</v>
      </c>
      <c r="P44" s="214"/>
      <c r="Q44" s="2"/>
      <c r="R44" s="2"/>
    </row>
    <row r="45" spans="1:19" x14ac:dyDescent="0.3">
      <c r="G45" s="148">
        <v>2</v>
      </c>
      <c r="H45" s="148" t="str">
        <f t="shared" si="3"/>
        <v>Bathroom</v>
      </c>
      <c r="I45" s="148">
        <f t="shared" si="4"/>
        <v>1</v>
      </c>
      <c r="J45" s="148">
        <f t="shared" si="4"/>
        <v>0</v>
      </c>
      <c r="K45" s="149">
        <v>0</v>
      </c>
      <c r="L45" s="150">
        <v>671</v>
      </c>
      <c r="M45" s="148">
        <f t="shared" si="5"/>
        <v>3.04</v>
      </c>
      <c r="N45" s="151">
        <v>0.38</v>
      </c>
      <c r="O45" s="210">
        <f>(M45*L45)+(K45*A39)</f>
        <v>2039.84</v>
      </c>
      <c r="P45" s="210"/>
      <c r="Q45" s="2"/>
      <c r="R45" s="2"/>
    </row>
    <row r="46" spans="1:19" x14ac:dyDescent="0.3">
      <c r="G46" s="5">
        <v>3</v>
      </c>
      <c r="H46" s="5" t="str">
        <f t="shared" si="3"/>
        <v>Living Space</v>
      </c>
      <c r="I46" s="5">
        <f t="shared" si="4"/>
        <v>1</v>
      </c>
      <c r="J46" s="5">
        <f t="shared" si="4"/>
        <v>0</v>
      </c>
      <c r="K46" s="3">
        <v>0</v>
      </c>
      <c r="L46" s="6">
        <v>671</v>
      </c>
      <c r="M46" s="5">
        <f t="shared" si="5"/>
        <v>3.04</v>
      </c>
      <c r="N46" s="71">
        <v>0.38</v>
      </c>
      <c r="O46" s="214">
        <f>(M46*L46)+(K46*A39)</f>
        <v>2039.84</v>
      </c>
      <c r="P46" s="214"/>
      <c r="Q46" s="2"/>
      <c r="R46" s="2"/>
    </row>
    <row r="47" spans="1:19" x14ac:dyDescent="0.3">
      <c r="G47" s="148">
        <v>4</v>
      </c>
      <c r="H47" s="148" t="str">
        <f t="shared" si="3"/>
        <v>Study/office space</v>
      </c>
      <c r="I47" s="148">
        <f t="shared" si="4"/>
        <v>1</v>
      </c>
      <c r="J47" s="148">
        <f t="shared" si="4"/>
        <v>0</v>
      </c>
      <c r="K47" s="149">
        <v>0</v>
      </c>
      <c r="L47" s="150">
        <v>671</v>
      </c>
      <c r="M47" s="148">
        <f t="shared" si="5"/>
        <v>3.04</v>
      </c>
      <c r="N47" s="151">
        <v>0.38</v>
      </c>
      <c r="O47" s="210">
        <f>(M47*L47)+(K47*A39)</f>
        <v>2039.84</v>
      </c>
      <c r="P47" s="210"/>
      <c r="Q47" s="2"/>
      <c r="R47" s="2"/>
    </row>
    <row r="48" spans="1:19" x14ac:dyDescent="0.3">
      <c r="G48" s="5">
        <v>5</v>
      </c>
      <c r="H48" s="5">
        <f t="shared" si="3"/>
        <v>0</v>
      </c>
      <c r="I48" s="5">
        <f t="shared" si="4"/>
        <v>0</v>
      </c>
      <c r="J48" s="5">
        <f t="shared" si="4"/>
        <v>0</v>
      </c>
      <c r="K48" s="3">
        <v>0</v>
      </c>
      <c r="L48" s="6">
        <v>671</v>
      </c>
      <c r="M48" s="5">
        <f t="shared" si="5"/>
        <v>0</v>
      </c>
      <c r="N48" s="71">
        <v>0</v>
      </c>
      <c r="O48" s="214">
        <f>(M48*L48)+(K48*A39)</f>
        <v>0</v>
      </c>
      <c r="P48" s="214"/>
      <c r="Q48" s="2"/>
      <c r="R48" s="2"/>
    </row>
    <row r="49" spans="7:21" x14ac:dyDescent="0.3">
      <c r="G49" s="148">
        <v>6</v>
      </c>
      <c r="H49" s="148">
        <f t="shared" si="3"/>
        <v>0</v>
      </c>
      <c r="I49" s="148">
        <f t="shared" si="4"/>
        <v>0</v>
      </c>
      <c r="J49" s="148">
        <f t="shared" si="4"/>
        <v>0</v>
      </c>
      <c r="K49" s="149">
        <v>0</v>
      </c>
      <c r="L49" s="150">
        <v>671</v>
      </c>
      <c r="M49" s="148">
        <f t="shared" si="5"/>
        <v>0</v>
      </c>
      <c r="N49" s="151">
        <v>0</v>
      </c>
      <c r="O49" s="210">
        <f>(M49*L49)+(K49*A39)</f>
        <v>0</v>
      </c>
      <c r="P49" s="210"/>
      <c r="Q49" s="2"/>
      <c r="R49" s="2"/>
    </row>
    <row r="50" spans="7:21" x14ac:dyDescent="0.3">
      <c r="G50" s="5">
        <v>7</v>
      </c>
      <c r="H50" s="5">
        <f t="shared" si="3"/>
        <v>0</v>
      </c>
      <c r="I50" s="5">
        <f t="shared" si="4"/>
        <v>0</v>
      </c>
      <c r="J50" s="5">
        <f t="shared" si="4"/>
        <v>0</v>
      </c>
      <c r="K50" s="3">
        <v>0</v>
      </c>
      <c r="L50" s="6">
        <v>671</v>
      </c>
      <c r="M50" s="5">
        <f t="shared" si="5"/>
        <v>0</v>
      </c>
      <c r="N50" s="71">
        <v>0</v>
      </c>
      <c r="O50" s="214">
        <f>(M50*L50)+(K50*A39)</f>
        <v>0</v>
      </c>
      <c r="P50" s="214"/>
      <c r="Q50" s="2"/>
      <c r="R50" s="2"/>
    </row>
    <row r="51" spans="7:21" x14ac:dyDescent="0.3">
      <c r="G51" s="148">
        <v>8</v>
      </c>
      <c r="H51" s="148">
        <f t="shared" si="3"/>
        <v>0</v>
      </c>
      <c r="I51" s="148">
        <f t="shared" si="4"/>
        <v>0</v>
      </c>
      <c r="J51" s="148">
        <f t="shared" si="4"/>
        <v>0</v>
      </c>
      <c r="K51" s="149">
        <v>0</v>
      </c>
      <c r="L51" s="150">
        <v>671</v>
      </c>
      <c r="M51" s="148">
        <f t="shared" si="5"/>
        <v>0</v>
      </c>
      <c r="N51" s="151">
        <v>0</v>
      </c>
      <c r="O51" s="210">
        <f>(M51*L51)+(K51*A39)</f>
        <v>0</v>
      </c>
      <c r="P51" s="210"/>
      <c r="Q51" s="2"/>
      <c r="R51" s="2"/>
    </row>
    <row r="52" spans="7:21" ht="18" thickBot="1" x14ac:dyDescent="0.35">
      <c r="G52" s="5"/>
      <c r="H52" s="5"/>
      <c r="I52" s="5"/>
      <c r="J52" s="5"/>
      <c r="K52" s="3"/>
      <c r="L52" s="6"/>
      <c r="M52" s="5"/>
      <c r="N52" s="71"/>
      <c r="O52" s="46"/>
      <c r="P52" s="46"/>
      <c r="Q52" s="2"/>
      <c r="R52" s="2"/>
    </row>
    <row r="53" spans="7:21" ht="18" thickBot="1" x14ac:dyDescent="0.35">
      <c r="G53" s="5"/>
      <c r="H53" s="5"/>
      <c r="I53" s="101">
        <f>SUM(I44:I51)</f>
        <v>4</v>
      </c>
      <c r="J53" s="101">
        <f>SUM(J44:J51)</f>
        <v>0</v>
      </c>
      <c r="K53" s="101">
        <f>SUM(K44:K51)</f>
        <v>0</v>
      </c>
      <c r="L53" s="6"/>
      <c r="M53" s="5"/>
      <c r="N53" s="71"/>
      <c r="O53" s="46"/>
      <c r="P53" s="46"/>
      <c r="Q53" s="2"/>
      <c r="R53" s="2"/>
    </row>
    <row r="54" spans="7:21" ht="18" thickBot="1" x14ac:dyDescent="0.35">
      <c r="G54" s="5"/>
      <c r="H54" s="5"/>
      <c r="I54" s="5"/>
      <c r="J54" s="5"/>
      <c r="K54" s="3"/>
      <c r="L54" s="6"/>
      <c r="M54" s="79" t="s">
        <v>72</v>
      </c>
      <c r="N54" s="83" t="s">
        <v>20</v>
      </c>
      <c r="O54" s="46"/>
      <c r="P54" s="46"/>
      <c r="Q54" s="2"/>
      <c r="R54" s="2"/>
    </row>
    <row r="55" spans="7:21" ht="18" thickBot="1" x14ac:dyDescent="0.35">
      <c r="G55" s="5"/>
      <c r="H55" s="274" t="s">
        <v>68</v>
      </c>
      <c r="I55" s="274"/>
      <c r="J55" s="79" t="s">
        <v>65</v>
      </c>
      <c r="K55" s="82" t="s">
        <v>69</v>
      </c>
      <c r="L55" s="81" t="str">
        <f>L38</f>
        <v>Hrly Rate</v>
      </c>
      <c r="M55" s="96">
        <f>SUM(M56:M60)</f>
        <v>0</v>
      </c>
      <c r="N55" s="89">
        <f>SUM(N56:N60)</f>
        <v>0</v>
      </c>
      <c r="O55" s="245">
        <f>SUM(O56:P61)</f>
        <v>0</v>
      </c>
      <c r="P55" s="273"/>
      <c r="Q55" s="2"/>
      <c r="R55" s="2"/>
    </row>
    <row r="56" spans="7:21" x14ac:dyDescent="0.3">
      <c r="G56" s="5">
        <v>1</v>
      </c>
      <c r="H56" s="172" t="str">
        <f t="shared" ref="H56:H61" si="6">I14</f>
        <v>/</v>
      </c>
      <c r="I56" s="172"/>
      <c r="J56" s="5">
        <v>1</v>
      </c>
      <c r="K56" s="3">
        <v>10</v>
      </c>
      <c r="L56" s="47">
        <f t="shared" ref="L56:L61" si="7">L44</f>
        <v>671</v>
      </c>
      <c r="M56" s="5">
        <f t="shared" ref="M56:M61" si="8">N56*8</f>
        <v>0</v>
      </c>
      <c r="N56" s="71">
        <v>0</v>
      </c>
      <c r="O56" s="214">
        <f t="shared" ref="O56:O61" si="9">M56*L56</f>
        <v>0</v>
      </c>
      <c r="P56" s="214"/>
      <c r="Q56" s="2"/>
      <c r="R56" s="2"/>
    </row>
    <row r="57" spans="7:21" x14ac:dyDescent="0.3">
      <c r="G57" s="148">
        <v>2</v>
      </c>
      <c r="H57" s="209" t="str">
        <f t="shared" si="6"/>
        <v>/</v>
      </c>
      <c r="I57" s="209"/>
      <c r="J57" s="148">
        <v>1</v>
      </c>
      <c r="K57" s="149">
        <v>10</v>
      </c>
      <c r="L57" s="152">
        <f t="shared" si="7"/>
        <v>671</v>
      </c>
      <c r="M57" s="148">
        <f t="shared" si="8"/>
        <v>0</v>
      </c>
      <c r="N57" s="151">
        <v>0</v>
      </c>
      <c r="O57" s="210">
        <f t="shared" si="9"/>
        <v>0</v>
      </c>
      <c r="P57" s="210"/>
      <c r="Q57" s="2"/>
      <c r="R57" s="2"/>
    </row>
    <row r="58" spans="7:21" x14ac:dyDescent="0.3">
      <c r="G58" s="5">
        <v>3</v>
      </c>
      <c r="H58" s="172" t="str">
        <f t="shared" si="6"/>
        <v>/</v>
      </c>
      <c r="I58" s="172"/>
      <c r="J58" s="5">
        <v>1</v>
      </c>
      <c r="K58" s="3">
        <v>10</v>
      </c>
      <c r="L58" s="47">
        <f t="shared" si="7"/>
        <v>671</v>
      </c>
      <c r="M58" s="5">
        <f t="shared" si="8"/>
        <v>0</v>
      </c>
      <c r="N58" s="71">
        <v>0</v>
      </c>
      <c r="O58" s="214">
        <f t="shared" si="9"/>
        <v>0</v>
      </c>
      <c r="P58" s="214"/>
      <c r="Q58" s="2"/>
      <c r="R58" s="2"/>
    </row>
    <row r="59" spans="7:21" x14ac:dyDescent="0.3">
      <c r="G59" s="148">
        <v>4</v>
      </c>
      <c r="H59" s="209" t="str">
        <f t="shared" si="6"/>
        <v>/</v>
      </c>
      <c r="I59" s="209"/>
      <c r="J59" s="148">
        <v>1</v>
      </c>
      <c r="K59" s="149">
        <v>10</v>
      </c>
      <c r="L59" s="152">
        <f t="shared" si="7"/>
        <v>671</v>
      </c>
      <c r="M59" s="148">
        <f t="shared" si="8"/>
        <v>0</v>
      </c>
      <c r="N59" s="151">
        <v>0</v>
      </c>
      <c r="O59" s="210">
        <f t="shared" si="9"/>
        <v>0</v>
      </c>
      <c r="P59" s="210"/>
      <c r="Q59" s="2"/>
      <c r="R59" s="2"/>
    </row>
    <row r="60" spans="7:21" x14ac:dyDescent="0.3">
      <c r="G60" s="5">
        <v>5</v>
      </c>
      <c r="H60" s="172" t="str">
        <f t="shared" si="6"/>
        <v>/</v>
      </c>
      <c r="I60" s="172"/>
      <c r="J60" s="5">
        <v>1</v>
      </c>
      <c r="K60" s="3">
        <v>10</v>
      </c>
      <c r="L60" s="47">
        <f t="shared" si="7"/>
        <v>671</v>
      </c>
      <c r="M60" s="5">
        <f t="shared" si="8"/>
        <v>0</v>
      </c>
      <c r="N60" s="71">
        <v>0</v>
      </c>
      <c r="O60" s="214">
        <f t="shared" si="9"/>
        <v>0</v>
      </c>
      <c r="P60" s="214"/>
      <c r="Q60" s="2"/>
      <c r="R60" s="2"/>
    </row>
    <row r="61" spans="7:21" x14ac:dyDescent="0.3">
      <c r="G61" s="148">
        <f>H19</f>
        <v>6</v>
      </c>
      <c r="H61" s="209" t="str">
        <f t="shared" si="6"/>
        <v>/</v>
      </c>
      <c r="I61" s="209"/>
      <c r="J61" s="148">
        <v>1</v>
      </c>
      <c r="K61" s="149">
        <v>10</v>
      </c>
      <c r="L61" s="152">
        <f t="shared" si="7"/>
        <v>671</v>
      </c>
      <c r="M61" s="148">
        <f t="shared" si="8"/>
        <v>0</v>
      </c>
      <c r="N61" s="151">
        <v>0</v>
      </c>
      <c r="O61" s="210">
        <f t="shared" si="9"/>
        <v>0</v>
      </c>
      <c r="P61" s="210"/>
      <c r="Q61" s="2"/>
      <c r="R61" s="2"/>
    </row>
    <row r="62" spans="7:21" ht="19.5" thickBot="1" x14ac:dyDescent="0.35">
      <c r="G62" s="5"/>
      <c r="H62" s="124"/>
      <c r="I62" s="126"/>
      <c r="J62" s="126"/>
      <c r="K62" s="127"/>
      <c r="L62" s="125"/>
      <c r="M62" s="128"/>
      <c r="N62" s="128"/>
      <c r="O62" s="129"/>
      <c r="P62" s="129"/>
      <c r="Q62" s="2"/>
      <c r="R62" s="2"/>
    </row>
    <row r="63" spans="7:21" ht="18" thickBot="1" x14ac:dyDescent="0.35">
      <c r="G63" s="5"/>
      <c r="H63" s="254" t="s">
        <v>41</v>
      </c>
      <c r="I63" s="255"/>
      <c r="J63" s="255"/>
      <c r="K63" s="255"/>
      <c r="L63" s="255"/>
      <c r="M63" s="87" t="s">
        <v>21</v>
      </c>
      <c r="N63" s="86" t="s">
        <v>20</v>
      </c>
      <c r="O63" s="217">
        <f>O64+O77</f>
        <v>1630</v>
      </c>
      <c r="P63" s="218"/>
      <c r="Q63" s="2"/>
      <c r="R63" s="2"/>
      <c r="S63" s="55" t="s">
        <v>74</v>
      </c>
      <c r="T63" s="54" t="s">
        <v>31</v>
      </c>
      <c r="U63" s="16"/>
    </row>
    <row r="64" spans="7:21" ht="18" thickBot="1" x14ac:dyDescent="0.35">
      <c r="H64" s="63" t="s">
        <v>46</v>
      </c>
      <c r="I64" s="64" t="s">
        <v>47</v>
      </c>
      <c r="J64" s="64" t="s">
        <v>48</v>
      </c>
      <c r="K64" s="70" t="s">
        <v>61</v>
      </c>
      <c r="L64" s="58" t="str">
        <f>L55</f>
        <v>Hrly Rate</v>
      </c>
      <c r="M64" s="88">
        <f>SUM(M65:M73)</f>
        <v>28.8</v>
      </c>
      <c r="N64" s="88">
        <f>SUM(N65:N73)</f>
        <v>3.6</v>
      </c>
      <c r="O64" s="245">
        <f>SUM(O65:P73)</f>
        <v>288</v>
      </c>
      <c r="P64" s="246"/>
      <c r="Q64" s="2"/>
      <c r="R64" s="2"/>
      <c r="S64" s="53">
        <f>N64+N38+N43+N55+P76</f>
        <v>5.37</v>
      </c>
      <c r="T64" s="47">
        <f>O91/S64</f>
        <v>1822.9720670391062</v>
      </c>
      <c r="U64" s="56"/>
    </row>
    <row r="65" spans="1:23" x14ac:dyDescent="0.3">
      <c r="G65" s="5">
        <v>1</v>
      </c>
      <c r="H65" s="3" t="str">
        <f t="shared" ref="H65:J70" si="10">H44</f>
        <v>Bedroom</v>
      </c>
      <c r="I65" s="5">
        <f t="shared" si="10"/>
        <v>1</v>
      </c>
      <c r="J65" s="5">
        <f t="shared" si="10"/>
        <v>0</v>
      </c>
      <c r="K65" s="80">
        <f t="shared" ref="K65:K73" si="11">J65+I65</f>
        <v>1</v>
      </c>
      <c r="L65" s="6">
        <v>10</v>
      </c>
      <c r="M65" s="1">
        <f t="shared" ref="M65:M73" si="12">N65*8</f>
        <v>7.2</v>
      </c>
      <c r="N65" s="51">
        <v>0.9</v>
      </c>
      <c r="O65" s="214">
        <f t="shared" ref="O65:O71" si="13">M65*L65</f>
        <v>72</v>
      </c>
      <c r="P65" s="214"/>
      <c r="Q65" s="2"/>
      <c r="R65" s="2"/>
      <c r="S65" s="57"/>
      <c r="U65" s="56"/>
    </row>
    <row r="66" spans="1:23" x14ac:dyDescent="0.3">
      <c r="A66" s="46"/>
      <c r="B66" s="3"/>
      <c r="C66" s="3"/>
      <c r="F66" s="6"/>
      <c r="G66" s="148">
        <v>2</v>
      </c>
      <c r="H66" s="149" t="str">
        <f t="shared" si="10"/>
        <v>Bathroom</v>
      </c>
      <c r="I66" s="148">
        <f t="shared" si="10"/>
        <v>1</v>
      </c>
      <c r="J66" s="148">
        <f t="shared" si="10"/>
        <v>0</v>
      </c>
      <c r="K66" s="153">
        <f t="shared" si="11"/>
        <v>1</v>
      </c>
      <c r="L66" s="150">
        <v>10</v>
      </c>
      <c r="M66" s="154">
        <f t="shared" si="12"/>
        <v>7.2</v>
      </c>
      <c r="N66" s="155">
        <v>0.9</v>
      </c>
      <c r="O66" s="210">
        <f t="shared" si="13"/>
        <v>72</v>
      </c>
      <c r="P66" s="210"/>
      <c r="Q66" s="2"/>
      <c r="R66" s="2"/>
      <c r="S66" s="57"/>
      <c r="T66" s="6"/>
      <c r="U66" s="56"/>
    </row>
    <row r="67" spans="1:23" ht="18" thickBot="1" x14ac:dyDescent="0.35">
      <c r="G67" s="5">
        <v>3</v>
      </c>
      <c r="H67" s="3" t="str">
        <f t="shared" si="10"/>
        <v>Living Space</v>
      </c>
      <c r="I67" s="5">
        <f t="shared" si="10"/>
        <v>1</v>
      </c>
      <c r="J67" s="5">
        <f t="shared" si="10"/>
        <v>0</v>
      </c>
      <c r="K67" s="80">
        <f t="shared" si="11"/>
        <v>1</v>
      </c>
      <c r="L67" s="6">
        <v>10</v>
      </c>
      <c r="M67" s="1">
        <f t="shared" si="12"/>
        <v>7.2</v>
      </c>
      <c r="N67" s="69">
        <v>0.9</v>
      </c>
      <c r="O67" s="214">
        <f t="shared" si="13"/>
        <v>72</v>
      </c>
      <c r="P67" s="214"/>
      <c r="S67" s="204" t="s">
        <v>30</v>
      </c>
      <c r="T67" s="205"/>
      <c r="U67" s="141">
        <v>2238.1190476190477</v>
      </c>
      <c r="W67" s="6"/>
    </row>
    <row r="68" spans="1:23" ht="18" thickBot="1" x14ac:dyDescent="0.35">
      <c r="G68" s="148">
        <v>4</v>
      </c>
      <c r="H68" s="149" t="str">
        <f t="shared" si="10"/>
        <v>Study/office space</v>
      </c>
      <c r="I68" s="148">
        <f t="shared" si="10"/>
        <v>1</v>
      </c>
      <c r="J68" s="148">
        <f t="shared" si="10"/>
        <v>0</v>
      </c>
      <c r="K68" s="153">
        <f t="shared" si="11"/>
        <v>1</v>
      </c>
      <c r="L68" s="150">
        <v>10</v>
      </c>
      <c r="M68" s="154">
        <f t="shared" si="12"/>
        <v>7.2</v>
      </c>
      <c r="N68" s="156">
        <v>0.9</v>
      </c>
      <c r="O68" s="210">
        <f t="shared" si="13"/>
        <v>72</v>
      </c>
      <c r="P68" s="210"/>
      <c r="U68" s="6"/>
      <c r="W68" s="1" t="s">
        <v>101</v>
      </c>
    </row>
    <row r="69" spans="1:23" x14ac:dyDescent="0.3">
      <c r="G69" s="5">
        <v>5</v>
      </c>
      <c r="H69" s="3">
        <f t="shared" si="10"/>
        <v>0</v>
      </c>
      <c r="I69" s="5">
        <f t="shared" si="10"/>
        <v>0</v>
      </c>
      <c r="J69" s="5">
        <f t="shared" si="10"/>
        <v>0</v>
      </c>
      <c r="K69" s="80">
        <f t="shared" si="11"/>
        <v>0</v>
      </c>
      <c r="L69" s="6">
        <v>10</v>
      </c>
      <c r="M69" s="1">
        <f t="shared" si="12"/>
        <v>0</v>
      </c>
      <c r="N69" s="69">
        <v>0</v>
      </c>
      <c r="O69" s="214">
        <f t="shared" si="13"/>
        <v>0</v>
      </c>
      <c r="P69" s="214"/>
      <c r="S69" s="146" t="s">
        <v>61</v>
      </c>
      <c r="T69" s="54" t="s">
        <v>99</v>
      </c>
      <c r="U69" s="145" t="s">
        <v>100</v>
      </c>
    </row>
    <row r="70" spans="1:23" ht="18" thickBot="1" x14ac:dyDescent="0.35">
      <c r="G70" s="148">
        <v>6</v>
      </c>
      <c r="H70" s="149">
        <f t="shared" si="10"/>
        <v>0</v>
      </c>
      <c r="I70" s="148">
        <f t="shared" si="10"/>
        <v>0</v>
      </c>
      <c r="J70" s="148">
        <f t="shared" si="10"/>
        <v>0</v>
      </c>
      <c r="K70" s="153">
        <f t="shared" si="11"/>
        <v>0</v>
      </c>
      <c r="L70" s="150">
        <v>10</v>
      </c>
      <c r="M70" s="154">
        <f t="shared" si="12"/>
        <v>0</v>
      </c>
      <c r="N70" s="156">
        <v>0</v>
      </c>
      <c r="O70" s="210">
        <f t="shared" si="13"/>
        <v>0</v>
      </c>
      <c r="P70" s="210"/>
      <c r="S70" s="142">
        <f>P21</f>
        <v>4</v>
      </c>
      <c r="T70" s="143">
        <f>O91</f>
        <v>9789.36</v>
      </c>
      <c r="U70" s="144">
        <f>T70/S70</f>
        <v>2447.34</v>
      </c>
    </row>
    <row r="71" spans="1:23" x14ac:dyDescent="0.3">
      <c r="G71" s="5">
        <v>7</v>
      </c>
      <c r="H71" s="3">
        <f>I10</f>
        <v>0</v>
      </c>
      <c r="I71" s="5">
        <f>M10</f>
        <v>0</v>
      </c>
      <c r="J71" s="5">
        <f>J50</f>
        <v>0</v>
      </c>
      <c r="K71" s="80">
        <f t="shared" si="11"/>
        <v>0</v>
      </c>
      <c r="L71" s="6">
        <v>10</v>
      </c>
      <c r="M71" s="1">
        <f t="shared" si="12"/>
        <v>0</v>
      </c>
      <c r="N71" s="69">
        <v>0</v>
      </c>
      <c r="O71" s="214">
        <f t="shared" si="13"/>
        <v>0</v>
      </c>
      <c r="P71" s="214"/>
      <c r="U71" s="6"/>
    </row>
    <row r="72" spans="1:23" x14ac:dyDescent="0.3">
      <c r="G72" s="148">
        <f>G51</f>
        <v>8</v>
      </c>
      <c r="H72" s="149">
        <f>H51</f>
        <v>0</v>
      </c>
      <c r="I72" s="148">
        <f>I51</f>
        <v>0</v>
      </c>
      <c r="J72" s="148">
        <v>0</v>
      </c>
      <c r="K72" s="153">
        <f t="shared" si="11"/>
        <v>0</v>
      </c>
      <c r="L72" s="150">
        <v>10</v>
      </c>
      <c r="M72" s="154">
        <f t="shared" si="12"/>
        <v>0</v>
      </c>
      <c r="N72" s="156">
        <v>0</v>
      </c>
      <c r="O72" s="210">
        <f>M72*L72</f>
        <v>0</v>
      </c>
      <c r="P72" s="210"/>
      <c r="U72" s="6"/>
    </row>
    <row r="73" spans="1:23" ht="18" thickBot="1" x14ac:dyDescent="0.35">
      <c r="G73" s="5">
        <f>H12</f>
        <v>9</v>
      </c>
      <c r="H73" s="3" t="str">
        <f>I12</f>
        <v>/</v>
      </c>
      <c r="I73" s="5">
        <f>M12</f>
        <v>0</v>
      </c>
      <c r="J73" s="5">
        <f>N12</f>
        <v>0</v>
      </c>
      <c r="K73" s="80">
        <f t="shared" si="11"/>
        <v>0</v>
      </c>
      <c r="L73" s="6">
        <f>L72</f>
        <v>10</v>
      </c>
      <c r="M73" s="1">
        <f t="shared" si="12"/>
        <v>0</v>
      </c>
      <c r="N73" s="69">
        <v>0</v>
      </c>
      <c r="O73" s="214">
        <f>M73*L73</f>
        <v>0</v>
      </c>
      <c r="P73" s="214"/>
      <c r="U73" s="6"/>
    </row>
    <row r="74" spans="1:23" ht="18" thickBot="1" x14ac:dyDescent="0.35">
      <c r="G74" s="5"/>
      <c r="H74" s="3"/>
      <c r="I74" s="84">
        <f>SUM(I65:I73)</f>
        <v>4</v>
      </c>
      <c r="J74" s="84">
        <f>SUM(J65:J73)</f>
        <v>0</v>
      </c>
      <c r="K74" s="101">
        <f>SUM(K65:K73)</f>
        <v>4</v>
      </c>
      <c r="L74" s="6"/>
      <c r="N74" s="69"/>
      <c r="O74" s="46"/>
      <c r="P74" s="46"/>
      <c r="U74" s="6"/>
    </row>
    <row r="75" spans="1:23" ht="18" thickBot="1" x14ac:dyDescent="0.35">
      <c r="G75" s="5"/>
      <c r="H75" s="3"/>
      <c r="I75" s="54"/>
      <c r="J75" s="54"/>
      <c r="K75" s="134"/>
      <c r="L75" s="6"/>
      <c r="N75" s="69"/>
      <c r="O75" s="46"/>
      <c r="P75" s="46"/>
      <c r="U75" s="6"/>
    </row>
    <row r="76" spans="1:23" ht="18" thickBot="1" x14ac:dyDescent="0.35">
      <c r="G76" s="5"/>
      <c r="H76" s="135"/>
      <c r="I76" s="122"/>
      <c r="J76" s="84" t="s">
        <v>97</v>
      </c>
      <c r="K76" s="133"/>
      <c r="L76" s="136"/>
      <c r="M76" s="137"/>
      <c r="N76" s="140" t="s">
        <v>98</v>
      </c>
      <c r="O76" s="138" t="s">
        <v>20</v>
      </c>
      <c r="P76" s="139">
        <f>N77/8</f>
        <v>0.25</v>
      </c>
      <c r="U76" s="6"/>
    </row>
    <row r="77" spans="1:23" ht="18" thickBot="1" x14ac:dyDescent="0.35">
      <c r="G77" s="5"/>
      <c r="H77" s="256" t="s">
        <v>96</v>
      </c>
      <c r="I77" s="257"/>
      <c r="J77" s="115">
        <f>K74</f>
        <v>4</v>
      </c>
      <c r="K77" s="116">
        <v>0.5</v>
      </c>
      <c r="L77" s="117" t="s">
        <v>90</v>
      </c>
      <c r="M77" s="118">
        <v>671</v>
      </c>
      <c r="N77" s="123">
        <f>K77*J77</f>
        <v>2</v>
      </c>
      <c r="O77" s="258">
        <f>N77*M77</f>
        <v>1342</v>
      </c>
      <c r="P77" s="259"/>
      <c r="Q77" s="203"/>
      <c r="R77" s="202"/>
      <c r="U77" s="6"/>
    </row>
    <row r="78" spans="1:23" x14ac:dyDescent="0.3">
      <c r="G78" s="5"/>
      <c r="H78" s="79"/>
      <c r="I78" s="79"/>
      <c r="J78" s="79"/>
      <c r="K78" s="130"/>
      <c r="L78" s="131"/>
      <c r="M78" s="6"/>
      <c r="N78" s="132"/>
      <c r="O78" s="62"/>
      <c r="P78" s="62"/>
      <c r="U78" s="6"/>
    </row>
    <row r="79" spans="1:23" ht="18" thickBot="1" x14ac:dyDescent="0.35">
      <c r="G79" s="5"/>
      <c r="H79" s="3"/>
      <c r="I79" s="5"/>
      <c r="J79" s="5"/>
      <c r="K79" s="67"/>
      <c r="L79" s="6"/>
      <c r="M79" s="5" t="s">
        <v>71</v>
      </c>
      <c r="N79" s="80" t="s">
        <v>78</v>
      </c>
      <c r="O79" s="214" t="s">
        <v>77</v>
      </c>
      <c r="P79" s="214"/>
      <c r="U79" s="6"/>
    </row>
    <row r="80" spans="1:23" ht="18" thickBot="1" x14ac:dyDescent="0.35">
      <c r="G80" s="5"/>
      <c r="H80" s="260" t="str">
        <f>H55</f>
        <v>Video Animations</v>
      </c>
      <c r="I80" s="260"/>
      <c r="J80" s="96" t="str">
        <f>J55</f>
        <v>Videos</v>
      </c>
      <c r="K80" s="98" t="str">
        <f>K55</f>
        <v>Duration = seconds</v>
      </c>
      <c r="L80" s="99" t="s">
        <v>70</v>
      </c>
      <c r="M80" s="58">
        <f>SUM(M81:M85)</f>
        <v>0</v>
      </c>
      <c r="N80" s="100">
        <v>0.3</v>
      </c>
      <c r="O80" s="258">
        <f>SUM(O81:P86)</f>
        <v>0</v>
      </c>
      <c r="P80" s="259"/>
      <c r="U80" s="6"/>
    </row>
    <row r="81" spans="7:21" x14ac:dyDescent="0.3">
      <c r="G81" s="5">
        <v>1</v>
      </c>
      <c r="H81" s="202" t="str">
        <f>I14</f>
        <v>/</v>
      </c>
      <c r="I81" s="202"/>
      <c r="J81" s="5">
        <v>0</v>
      </c>
      <c r="K81" s="80">
        <f>K56</f>
        <v>10</v>
      </c>
      <c r="L81" s="5">
        <v>310</v>
      </c>
      <c r="M81" s="6">
        <v>0</v>
      </c>
      <c r="N81" s="67">
        <f>M81*N80</f>
        <v>0</v>
      </c>
      <c r="O81" s="214">
        <f>M81+N81</f>
        <v>0</v>
      </c>
      <c r="P81" s="214"/>
      <c r="U81" s="6"/>
    </row>
    <row r="82" spans="7:21" x14ac:dyDescent="0.3">
      <c r="G82" s="148">
        <v>2</v>
      </c>
      <c r="H82" s="213" t="str">
        <f>I15</f>
        <v>/</v>
      </c>
      <c r="I82" s="213"/>
      <c r="J82" s="148">
        <v>0</v>
      </c>
      <c r="K82" s="153">
        <f>K57</f>
        <v>10</v>
      </c>
      <c r="L82" s="148">
        <v>310</v>
      </c>
      <c r="M82" s="150">
        <v>0</v>
      </c>
      <c r="N82" s="157">
        <f>M82*N80</f>
        <v>0</v>
      </c>
      <c r="O82" s="210">
        <f t="shared" ref="O82:O86" si="14">M82+N82</f>
        <v>0</v>
      </c>
      <c r="P82" s="210"/>
      <c r="U82" s="6"/>
    </row>
    <row r="83" spans="7:21" x14ac:dyDescent="0.3">
      <c r="G83" s="5">
        <v>3</v>
      </c>
      <c r="H83" s="202" t="str">
        <f>I16</f>
        <v>/</v>
      </c>
      <c r="I83" s="202"/>
      <c r="J83" s="5">
        <v>0</v>
      </c>
      <c r="K83" s="80">
        <f>K58</f>
        <v>10</v>
      </c>
      <c r="L83" s="5">
        <v>310</v>
      </c>
      <c r="M83" s="6">
        <v>0</v>
      </c>
      <c r="N83" s="67">
        <f>M83*N80</f>
        <v>0</v>
      </c>
      <c r="O83" s="214">
        <f t="shared" si="14"/>
        <v>0</v>
      </c>
      <c r="P83" s="214"/>
      <c r="U83" s="6"/>
    </row>
    <row r="84" spans="7:21" x14ac:dyDescent="0.3">
      <c r="G84" s="148">
        <v>4</v>
      </c>
      <c r="H84" s="213" t="str">
        <f>I17</f>
        <v>/</v>
      </c>
      <c r="I84" s="213"/>
      <c r="J84" s="148">
        <v>0</v>
      </c>
      <c r="K84" s="153">
        <f>K59</f>
        <v>10</v>
      </c>
      <c r="L84" s="148">
        <v>310</v>
      </c>
      <c r="M84" s="150">
        <v>0</v>
      </c>
      <c r="N84" s="157">
        <f>M84*N80</f>
        <v>0</v>
      </c>
      <c r="O84" s="210">
        <f t="shared" si="14"/>
        <v>0</v>
      </c>
      <c r="P84" s="210"/>
      <c r="U84" s="6"/>
    </row>
    <row r="85" spans="7:21" x14ac:dyDescent="0.3">
      <c r="G85" s="5">
        <v>5</v>
      </c>
      <c r="H85" s="202" t="str">
        <f>I18</f>
        <v>/</v>
      </c>
      <c r="I85" s="202"/>
      <c r="J85" s="5">
        <v>0</v>
      </c>
      <c r="K85" s="80">
        <f>K60</f>
        <v>10</v>
      </c>
      <c r="L85" s="5">
        <v>310</v>
      </c>
      <c r="M85" s="6">
        <v>0</v>
      </c>
      <c r="N85" s="67">
        <f>M85*N80</f>
        <v>0</v>
      </c>
      <c r="O85" s="214">
        <f t="shared" si="14"/>
        <v>0</v>
      </c>
      <c r="P85" s="214"/>
      <c r="U85" s="6"/>
    </row>
    <row r="86" spans="7:21" x14ac:dyDescent="0.3">
      <c r="G86" s="148">
        <f>G61</f>
        <v>6</v>
      </c>
      <c r="H86" s="209" t="str">
        <f>H61</f>
        <v>/</v>
      </c>
      <c r="I86" s="209"/>
      <c r="J86" s="148">
        <v>0</v>
      </c>
      <c r="K86" s="153">
        <f>K60</f>
        <v>10</v>
      </c>
      <c r="L86" s="148">
        <v>310</v>
      </c>
      <c r="M86" s="150">
        <v>0</v>
      </c>
      <c r="N86" s="157">
        <f>M86*N80</f>
        <v>0</v>
      </c>
      <c r="O86" s="210">
        <f t="shared" si="14"/>
        <v>0</v>
      </c>
      <c r="P86" s="210"/>
      <c r="U86" s="6"/>
    </row>
    <row r="87" spans="7:21" ht="18" thickBot="1" x14ac:dyDescent="0.35">
      <c r="G87" s="5"/>
      <c r="H87" s="3"/>
      <c r="I87" s="5"/>
      <c r="J87" s="5"/>
      <c r="K87" s="67"/>
      <c r="L87" s="6"/>
      <c r="N87" s="67"/>
      <c r="O87" s="214"/>
      <c r="P87" s="214"/>
      <c r="U87" s="6"/>
    </row>
    <row r="88" spans="7:21" ht="18" thickBot="1" x14ac:dyDescent="0.35">
      <c r="G88" s="5"/>
      <c r="H88" s="256" t="s">
        <v>89</v>
      </c>
      <c r="I88" s="257"/>
      <c r="J88" s="115">
        <v>0</v>
      </c>
      <c r="K88" s="116">
        <v>0</v>
      </c>
      <c r="L88" s="117" t="s">
        <v>90</v>
      </c>
      <c r="M88" s="118">
        <v>671</v>
      </c>
      <c r="N88" s="119"/>
      <c r="O88" s="258">
        <f>M88*K88</f>
        <v>0</v>
      </c>
      <c r="P88" s="259"/>
      <c r="U88" s="6"/>
    </row>
    <row r="89" spans="7:21" ht="17.25" customHeight="1" x14ac:dyDescent="0.3">
      <c r="G89" s="5"/>
      <c r="H89" s="52"/>
      <c r="I89" s="43"/>
      <c r="J89" s="43"/>
      <c r="K89" s="43"/>
      <c r="L89" s="43"/>
      <c r="M89" s="43"/>
      <c r="N89" s="43"/>
      <c r="O89" s="173"/>
      <c r="P89" s="172"/>
    </row>
    <row r="90" spans="7:21" ht="17.25" customHeight="1" x14ac:dyDescent="0.3">
      <c r="G90" s="5"/>
      <c r="H90" s="63" t="s">
        <v>52</v>
      </c>
      <c r="I90" s="68" t="s">
        <v>51</v>
      </c>
      <c r="J90" s="68" t="s">
        <v>50</v>
      </c>
      <c r="K90" s="68" t="s">
        <v>49</v>
      </c>
      <c r="L90" s="250" t="s">
        <v>26</v>
      </c>
      <c r="M90" s="251"/>
      <c r="N90" s="65">
        <v>0</v>
      </c>
      <c r="O90" s="238">
        <f>O89*N90</f>
        <v>0</v>
      </c>
      <c r="P90" s="239"/>
      <c r="U90" s="6"/>
    </row>
    <row r="91" spans="7:21" ht="28.5" x14ac:dyDescent="0.4">
      <c r="G91" s="5"/>
      <c r="H91" s="64"/>
      <c r="I91" s="64"/>
      <c r="J91" s="64"/>
      <c r="K91" s="64"/>
      <c r="L91" s="252"/>
      <c r="M91" s="253"/>
      <c r="N91" s="66" t="s">
        <v>27</v>
      </c>
      <c r="O91" s="240">
        <f>O63+O37</f>
        <v>9789.36</v>
      </c>
      <c r="P91" s="241"/>
      <c r="Q91" s="2"/>
      <c r="R91" s="2"/>
      <c r="S91" s="6">
        <f>O91/4</f>
        <v>2447.34</v>
      </c>
      <c r="U91" s="6"/>
    </row>
    <row r="92" spans="7:21" x14ac:dyDescent="0.3">
      <c r="G92" s="5"/>
    </row>
    <row r="93" spans="7:21" x14ac:dyDescent="0.3">
      <c r="G93" s="5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7:21" x14ac:dyDescent="0.3">
      <c r="G94" s="5"/>
    </row>
    <row r="95" spans="7:21" x14ac:dyDescent="0.3">
      <c r="G95" s="5"/>
    </row>
    <row r="96" spans="7:21" ht="18.75" customHeight="1" x14ac:dyDescent="0.3">
      <c r="G96" s="5"/>
      <c r="H96" s="85"/>
      <c r="I96" s="85"/>
      <c r="J96" s="85"/>
      <c r="K96" s="85"/>
      <c r="L96" s="85"/>
      <c r="M96" s="85"/>
      <c r="N96" s="85"/>
      <c r="O96" s="85"/>
      <c r="P96" s="85"/>
    </row>
    <row r="97" spans="7:21" ht="18" customHeight="1" x14ac:dyDescent="0.3">
      <c r="G97" s="5"/>
      <c r="H97" s="85"/>
      <c r="I97" s="85"/>
      <c r="J97" s="85"/>
      <c r="K97" s="85"/>
      <c r="L97" s="85"/>
      <c r="M97" s="85"/>
      <c r="N97" s="85"/>
      <c r="O97" s="85"/>
      <c r="P97" s="85"/>
    </row>
    <row r="98" spans="7:21" ht="17.25" customHeight="1" x14ac:dyDescent="0.3">
      <c r="G98" s="5"/>
      <c r="H98" s="85"/>
      <c r="I98" s="85"/>
      <c r="J98" s="85"/>
      <c r="K98" s="85"/>
      <c r="L98" s="85"/>
      <c r="M98" s="85"/>
      <c r="N98" s="85"/>
      <c r="O98" s="85"/>
      <c r="P98" s="85"/>
    </row>
    <row r="99" spans="7:21" ht="18" customHeight="1" x14ac:dyDescent="0.3">
      <c r="G99" s="5"/>
      <c r="H99" s="85"/>
      <c r="I99" s="85"/>
      <c r="J99" s="85"/>
      <c r="K99" s="85"/>
      <c r="L99" s="85"/>
      <c r="M99" s="85"/>
      <c r="N99" s="85"/>
      <c r="O99" s="85"/>
      <c r="P99" s="85"/>
      <c r="S99" s="6"/>
      <c r="T99" s="6"/>
      <c r="U99" s="6"/>
    </row>
    <row r="100" spans="7:21" ht="17.25" customHeight="1" x14ac:dyDescent="0.3">
      <c r="G100" s="5"/>
      <c r="H100" s="85"/>
      <c r="I100" s="85"/>
      <c r="J100" s="85"/>
      <c r="K100" s="85"/>
      <c r="L100" s="85"/>
      <c r="M100" s="85"/>
      <c r="N100" s="85"/>
      <c r="O100" s="85"/>
      <c r="P100" s="85"/>
    </row>
    <row r="101" spans="7:21" ht="17.25" customHeight="1" x14ac:dyDescent="0.3">
      <c r="G101" s="5"/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7:21" ht="17.25" customHeight="1" x14ac:dyDescent="0.3">
      <c r="G102" s="5"/>
      <c r="H102" s="85"/>
      <c r="I102" s="85"/>
      <c r="J102" s="85"/>
      <c r="K102" s="85"/>
      <c r="L102" s="85"/>
      <c r="M102" s="85"/>
      <c r="N102" s="85"/>
      <c r="O102" s="85"/>
      <c r="P102" s="85"/>
    </row>
    <row r="103" spans="7:21" ht="17.25" customHeight="1" x14ac:dyDescent="0.3">
      <c r="G103" s="5"/>
      <c r="H103" s="85"/>
      <c r="I103" s="85"/>
      <c r="J103" s="85"/>
      <c r="K103" s="85"/>
      <c r="L103" s="85"/>
      <c r="M103" s="85"/>
      <c r="N103" s="85"/>
      <c r="O103" s="85"/>
      <c r="P103" s="85"/>
    </row>
    <row r="104" spans="7:21" ht="17.25" customHeight="1" x14ac:dyDescent="0.3">
      <c r="G104" s="5"/>
      <c r="H104" s="85"/>
      <c r="I104" s="85"/>
      <c r="J104" s="85"/>
      <c r="K104" s="85"/>
      <c r="L104" s="85"/>
      <c r="M104" s="85"/>
      <c r="N104" s="85"/>
      <c r="O104" s="85"/>
      <c r="P104" s="85"/>
    </row>
    <row r="105" spans="7:21" ht="17.25" customHeight="1" x14ac:dyDescent="0.3">
      <c r="G105" s="5"/>
      <c r="H105" s="85"/>
      <c r="I105" s="85"/>
      <c r="J105" s="85"/>
      <c r="K105" s="85"/>
      <c r="L105" s="85"/>
      <c r="M105" s="85"/>
      <c r="N105" s="85"/>
      <c r="O105" s="85"/>
      <c r="P105" s="85"/>
    </row>
    <row r="106" spans="7:21" ht="17.25" customHeight="1" x14ac:dyDescent="0.3">
      <c r="G106" s="5"/>
      <c r="H106" s="85"/>
      <c r="I106" s="85"/>
      <c r="J106" s="85"/>
      <c r="K106" s="85"/>
      <c r="L106" s="85"/>
      <c r="M106" s="85"/>
      <c r="N106" s="85"/>
      <c r="O106" s="85"/>
      <c r="P106" s="85"/>
    </row>
    <row r="107" spans="7:21" ht="17.25" customHeight="1" x14ac:dyDescent="0.3">
      <c r="G107" s="5"/>
      <c r="H107" s="85"/>
      <c r="I107" s="85"/>
      <c r="J107" s="85"/>
      <c r="K107" s="85"/>
      <c r="L107" s="85"/>
      <c r="M107" s="85"/>
      <c r="N107" s="85"/>
      <c r="O107" s="85"/>
      <c r="P107" s="85"/>
    </row>
    <row r="108" spans="7:21" ht="17.25" customHeight="1" x14ac:dyDescent="0.3">
      <c r="G108" s="5"/>
      <c r="H108" s="85"/>
      <c r="I108" s="85"/>
      <c r="J108" s="85"/>
      <c r="K108" s="85"/>
      <c r="L108" s="85"/>
      <c r="M108" s="85"/>
      <c r="N108" s="85"/>
      <c r="O108" s="85"/>
      <c r="P108" s="85"/>
    </row>
    <row r="109" spans="7:21" ht="17.25" customHeight="1" x14ac:dyDescent="0.3">
      <c r="G109" s="5"/>
      <c r="H109" s="85"/>
      <c r="I109" s="85"/>
      <c r="J109" s="85"/>
      <c r="K109" s="85"/>
      <c r="L109" s="85"/>
      <c r="M109" s="85"/>
      <c r="N109" s="85"/>
      <c r="O109" s="85"/>
      <c r="P109" s="85"/>
    </row>
    <row r="110" spans="7:21" ht="17.25" customHeight="1" x14ac:dyDescent="0.3">
      <c r="H110" s="85"/>
      <c r="I110" s="85"/>
      <c r="J110" s="85"/>
      <c r="K110" s="85"/>
      <c r="L110" s="85"/>
      <c r="M110" s="85"/>
      <c r="N110" s="85"/>
      <c r="O110" s="85"/>
      <c r="P110" s="85"/>
    </row>
    <row r="111" spans="7:21" ht="17.25" customHeight="1" x14ac:dyDescent="0.3">
      <c r="H111" s="85"/>
      <c r="I111" s="85"/>
      <c r="J111" s="85"/>
      <c r="K111" s="85"/>
      <c r="L111" s="85"/>
      <c r="M111" s="85"/>
      <c r="N111" s="85"/>
      <c r="O111" s="85"/>
      <c r="P111" s="85"/>
    </row>
    <row r="112" spans="7:21" ht="17.25" customHeight="1" x14ac:dyDescent="0.3">
      <c r="G112" s="5"/>
      <c r="H112" s="85"/>
      <c r="I112" s="85"/>
      <c r="J112" s="85"/>
      <c r="K112" s="85"/>
      <c r="L112" s="85"/>
      <c r="M112" s="85"/>
      <c r="N112" s="85"/>
      <c r="O112" s="85"/>
      <c r="P112" s="85"/>
    </row>
    <row r="113" spans="7:20" ht="17.25" customHeight="1" x14ac:dyDescent="0.3">
      <c r="G113" s="5"/>
      <c r="H113" s="85"/>
      <c r="I113" s="85"/>
      <c r="J113" s="85"/>
      <c r="K113" s="85"/>
      <c r="L113" s="85"/>
      <c r="M113" s="85"/>
      <c r="N113" s="85"/>
      <c r="O113" s="85"/>
      <c r="P113" s="85"/>
    </row>
    <row r="114" spans="7:20" ht="17.25" customHeight="1" x14ac:dyDescent="0.3">
      <c r="G114" s="5"/>
      <c r="H114" s="85"/>
      <c r="I114" s="85"/>
      <c r="J114" s="85"/>
      <c r="K114" s="85"/>
      <c r="L114" s="85"/>
      <c r="M114" s="85"/>
      <c r="N114" s="85"/>
      <c r="O114" s="85"/>
      <c r="P114" s="85"/>
    </row>
    <row r="115" spans="7:20" ht="17.25" customHeight="1" x14ac:dyDescent="0.3">
      <c r="G115" s="5"/>
      <c r="H115" s="85"/>
      <c r="I115" s="85"/>
      <c r="J115" s="85"/>
      <c r="K115" s="85"/>
      <c r="L115" s="85"/>
      <c r="M115" s="85"/>
      <c r="N115" s="85"/>
      <c r="O115" s="85"/>
      <c r="P115" s="85"/>
    </row>
    <row r="116" spans="7:20" ht="17.25" customHeight="1" x14ac:dyDescent="0.3">
      <c r="G116" s="5"/>
      <c r="H116" s="85"/>
      <c r="I116" s="85"/>
      <c r="J116" s="85"/>
      <c r="K116" s="85"/>
      <c r="L116" s="85"/>
      <c r="M116" s="85"/>
      <c r="N116" s="85"/>
      <c r="O116" s="85"/>
      <c r="P116" s="85"/>
    </row>
    <row r="117" spans="7:20" ht="17.25" customHeight="1" x14ac:dyDescent="0.3">
      <c r="G117" s="5"/>
      <c r="H117" s="85"/>
      <c r="I117" s="85"/>
      <c r="J117" s="85"/>
      <c r="K117" s="85"/>
      <c r="L117" s="85"/>
      <c r="M117" s="85"/>
      <c r="N117" s="85"/>
      <c r="O117" s="85"/>
      <c r="P117" s="85"/>
    </row>
    <row r="118" spans="7:20" ht="17.25" customHeight="1" x14ac:dyDescent="0.3">
      <c r="G118" s="5"/>
      <c r="H118" s="85"/>
      <c r="I118" s="85"/>
      <c r="J118" s="85"/>
      <c r="K118" s="85"/>
      <c r="L118" s="85"/>
      <c r="M118" s="85"/>
      <c r="N118" s="85"/>
      <c r="O118" s="85"/>
      <c r="P118" s="85"/>
    </row>
    <row r="119" spans="7:20" ht="17.25" customHeight="1" x14ac:dyDescent="0.3">
      <c r="G119" s="5"/>
      <c r="H119" s="85"/>
      <c r="I119" s="85"/>
      <c r="J119" s="85"/>
      <c r="K119" s="85"/>
      <c r="L119" s="85"/>
      <c r="M119" s="85"/>
      <c r="N119" s="85"/>
      <c r="O119" s="85"/>
      <c r="P119" s="85"/>
    </row>
    <row r="120" spans="7:20" ht="18" customHeight="1" x14ac:dyDescent="0.3">
      <c r="H120" s="85"/>
      <c r="I120" s="85"/>
      <c r="J120" s="85"/>
      <c r="K120" s="85"/>
      <c r="L120" s="85"/>
      <c r="M120" s="85"/>
      <c r="N120" s="85"/>
      <c r="O120" s="85"/>
      <c r="P120" s="85"/>
    </row>
    <row r="121" spans="7:20" ht="18" customHeight="1" x14ac:dyDescent="0.3">
      <c r="H121" s="85"/>
      <c r="I121" s="85"/>
      <c r="J121" s="85"/>
      <c r="K121" s="85"/>
      <c r="L121" s="85"/>
      <c r="M121" s="85"/>
      <c r="N121" s="85"/>
      <c r="O121" s="85"/>
      <c r="P121" s="85"/>
    </row>
    <row r="122" spans="7:20" ht="18.75" customHeight="1" x14ac:dyDescent="0.3">
      <c r="H122" s="85"/>
      <c r="I122" s="85"/>
      <c r="J122" s="85"/>
      <c r="K122" s="85"/>
      <c r="L122" s="85"/>
      <c r="M122" s="85"/>
      <c r="N122" s="85"/>
      <c r="O122" s="85"/>
      <c r="P122" s="85"/>
      <c r="S122" s="6"/>
      <c r="T122" s="5"/>
    </row>
    <row r="123" spans="7:20" x14ac:dyDescent="0.3">
      <c r="S123" s="47"/>
      <c r="T123" s="47"/>
    </row>
    <row r="137" spans="20:32" x14ac:dyDescent="0.3"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</row>
    <row r="138" spans="20:32" x14ac:dyDescent="0.3"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</row>
    <row r="139" spans="20:32" x14ac:dyDescent="0.3"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</row>
    <row r="140" spans="20:32" x14ac:dyDescent="0.3"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</row>
    <row r="141" spans="20:32" x14ac:dyDescent="0.3"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</row>
    <row r="142" spans="20:32" x14ac:dyDescent="0.3"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</row>
    <row r="143" spans="20:32" x14ac:dyDescent="0.3"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</row>
    <row r="144" spans="20:32" x14ac:dyDescent="0.3"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</row>
    <row r="145" spans="20:32" x14ac:dyDescent="0.3"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</row>
    <row r="146" spans="20:32" x14ac:dyDescent="0.3">
      <c r="U146" s="18"/>
    </row>
    <row r="147" spans="20:32" x14ac:dyDescent="0.3">
      <c r="T147" s="237"/>
      <c r="U147" s="37"/>
    </row>
    <row r="148" spans="20:32" x14ac:dyDescent="0.3">
      <c r="T148" s="237"/>
    </row>
  </sheetData>
  <mergeCells count="145">
    <mergeCell ref="U13:U20"/>
    <mergeCell ref="S23:U23"/>
    <mergeCell ref="S22:U22"/>
    <mergeCell ref="M21:O21"/>
    <mergeCell ref="H21:L21"/>
    <mergeCell ref="I16:J16"/>
    <mergeCell ref="I17:J17"/>
    <mergeCell ref="P18:R18"/>
    <mergeCell ref="I18:J18"/>
    <mergeCell ref="M16:O16"/>
    <mergeCell ref="M17:O17"/>
    <mergeCell ref="M18:O18"/>
    <mergeCell ref="H13:J13"/>
    <mergeCell ref="P17:R17"/>
    <mergeCell ref="P16:R16"/>
    <mergeCell ref="P15:R15"/>
    <mergeCell ref="P14:R14"/>
    <mergeCell ref="P13:R13"/>
    <mergeCell ref="I14:J14"/>
    <mergeCell ref="I19:J19"/>
    <mergeCell ref="P19:R19"/>
    <mergeCell ref="M13:O13"/>
    <mergeCell ref="S4:S20"/>
    <mergeCell ref="T4:T20"/>
    <mergeCell ref="O38:P38"/>
    <mergeCell ref="H36:J36"/>
    <mergeCell ref="O36:P36"/>
    <mergeCell ref="H40:I40"/>
    <mergeCell ref="O66:P66"/>
    <mergeCell ref="O69:P69"/>
    <mergeCell ref="M19:O19"/>
    <mergeCell ref="H37:J37"/>
    <mergeCell ref="M15:O15"/>
    <mergeCell ref="I12:J12"/>
    <mergeCell ref="N12:O12"/>
    <mergeCell ref="P12:R12"/>
    <mergeCell ref="O55:P55"/>
    <mergeCell ref="O56:P56"/>
    <mergeCell ref="O57:P57"/>
    <mergeCell ref="O58:P58"/>
    <mergeCell ref="O59:P59"/>
    <mergeCell ref="O60:P60"/>
    <mergeCell ref="H56:I56"/>
    <mergeCell ref="H57:I57"/>
    <mergeCell ref="H58:I58"/>
    <mergeCell ref="H60:I60"/>
    <mergeCell ref="O87:P87"/>
    <mergeCell ref="H63:L63"/>
    <mergeCell ref="H88:I88"/>
    <mergeCell ref="O88:P88"/>
    <mergeCell ref="H77:I77"/>
    <mergeCell ref="O77:P77"/>
    <mergeCell ref="I15:J15"/>
    <mergeCell ref="H80:I80"/>
    <mergeCell ref="O80:P80"/>
    <mergeCell ref="O73:P73"/>
    <mergeCell ref="O79:P79"/>
    <mergeCell ref="O71:P71"/>
    <mergeCell ref="O49:P49"/>
    <mergeCell ref="H55:I55"/>
    <mergeCell ref="N4:O4"/>
    <mergeCell ref="N5:O5"/>
    <mergeCell ref="N6:O6"/>
    <mergeCell ref="P4:R4"/>
    <mergeCell ref="P5:R5"/>
    <mergeCell ref="P6:R6"/>
    <mergeCell ref="P21:R21"/>
    <mergeCell ref="P7:R7"/>
    <mergeCell ref="P8:R8"/>
    <mergeCell ref="P9:R9"/>
    <mergeCell ref="N11:O11"/>
    <mergeCell ref="P11:R11"/>
    <mergeCell ref="M14:O14"/>
    <mergeCell ref="N10:O10"/>
    <mergeCell ref="H59:I59"/>
    <mergeCell ref="I10:J10"/>
    <mergeCell ref="I11:J11"/>
    <mergeCell ref="T147:T148"/>
    <mergeCell ref="O89:P89"/>
    <mergeCell ref="O90:P90"/>
    <mergeCell ref="O91:P91"/>
    <mergeCell ref="N7:O7"/>
    <mergeCell ref="O63:P63"/>
    <mergeCell ref="O64:P64"/>
    <mergeCell ref="O65:P65"/>
    <mergeCell ref="O39:P39"/>
    <mergeCell ref="O43:P43"/>
    <mergeCell ref="O48:P48"/>
    <mergeCell ref="I42:J42"/>
    <mergeCell ref="O70:P70"/>
    <mergeCell ref="L90:M91"/>
    <mergeCell ref="O67:P67"/>
    <mergeCell ref="O68:P68"/>
    <mergeCell ref="O44:P44"/>
    <mergeCell ref="O45:P45"/>
    <mergeCell ref="O46:P46"/>
    <mergeCell ref="O47:P47"/>
    <mergeCell ref="O85:P85"/>
    <mergeCell ref="O50:P50"/>
    <mergeCell ref="H39:I39"/>
    <mergeCell ref="O37:P37"/>
    <mergeCell ref="N3:O3"/>
    <mergeCell ref="P3:R3"/>
    <mergeCell ref="A35:E35"/>
    <mergeCell ref="D37:E37"/>
    <mergeCell ref="D36:E36"/>
    <mergeCell ref="A37:C37"/>
    <mergeCell ref="I4:J4"/>
    <mergeCell ref="I5:J5"/>
    <mergeCell ref="I6:J6"/>
    <mergeCell ref="N8:O8"/>
    <mergeCell ref="N9:O9"/>
    <mergeCell ref="I7:J7"/>
    <mergeCell ref="A2:E33"/>
    <mergeCell ref="H2:I2"/>
    <mergeCell ref="I8:J8"/>
    <mergeCell ref="I9:J9"/>
    <mergeCell ref="I3:J3"/>
    <mergeCell ref="I20:J20"/>
    <mergeCell ref="N20:O20"/>
    <mergeCell ref="P20:R20"/>
    <mergeCell ref="A34:E34"/>
    <mergeCell ref="P10:R10"/>
    <mergeCell ref="Q77:R77"/>
    <mergeCell ref="S67:T67"/>
    <mergeCell ref="A38:C38"/>
    <mergeCell ref="A39:C39"/>
    <mergeCell ref="D39:E39"/>
    <mergeCell ref="N26:O26"/>
    <mergeCell ref="H86:I86"/>
    <mergeCell ref="O86:P86"/>
    <mergeCell ref="H61:I61"/>
    <mergeCell ref="O61:P61"/>
    <mergeCell ref="O72:P72"/>
    <mergeCell ref="O51:P51"/>
    <mergeCell ref="O40:P40"/>
    <mergeCell ref="H81:I81"/>
    <mergeCell ref="H82:I82"/>
    <mergeCell ref="H83:I83"/>
    <mergeCell ref="H84:I84"/>
    <mergeCell ref="H85:I85"/>
    <mergeCell ref="O81:P81"/>
    <mergeCell ref="O82:P82"/>
    <mergeCell ref="O83:P83"/>
    <mergeCell ref="O84:P8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31"/>
      <c r="B1" s="231"/>
      <c r="C1" s="231"/>
      <c r="D1" s="231"/>
      <c r="E1" s="231"/>
      <c r="F1" s="231"/>
      <c r="G1" s="102"/>
    </row>
    <row r="2" spans="1:7" ht="16.5" x14ac:dyDescent="0.3">
      <c r="A2" s="231"/>
      <c r="B2" s="231"/>
      <c r="C2" s="231"/>
      <c r="D2" s="231"/>
      <c r="E2" s="231"/>
      <c r="F2" s="231"/>
      <c r="G2" s="102"/>
    </row>
    <row r="3" spans="1:7" ht="16.5" x14ac:dyDescent="0.3">
      <c r="A3" s="231"/>
      <c r="B3" s="231"/>
      <c r="C3" s="231"/>
      <c r="D3" s="231"/>
      <c r="E3" s="231"/>
      <c r="F3" s="231"/>
      <c r="G3" s="102"/>
    </row>
    <row r="4" spans="1:7" ht="16.5" x14ac:dyDescent="0.3">
      <c r="A4" s="231"/>
      <c r="B4" s="231"/>
      <c r="C4" s="231"/>
      <c r="D4" s="231"/>
      <c r="E4" s="231"/>
      <c r="F4" s="231"/>
      <c r="G4" s="102"/>
    </row>
    <row r="5" spans="1:7" ht="16.5" x14ac:dyDescent="0.3">
      <c r="A5" s="231"/>
      <c r="B5" s="231"/>
      <c r="C5" s="231"/>
      <c r="D5" s="231"/>
      <c r="E5" s="231"/>
      <c r="F5" s="231"/>
      <c r="G5" s="102"/>
    </row>
    <row r="6" spans="1:7" ht="16.5" x14ac:dyDescent="0.3">
      <c r="A6" s="231"/>
      <c r="B6" s="231"/>
      <c r="C6" s="231"/>
      <c r="D6" s="231"/>
      <c r="E6" s="231"/>
      <c r="F6" s="231"/>
      <c r="G6" s="102"/>
    </row>
    <row r="7" spans="1:7" ht="16.5" x14ac:dyDescent="0.3">
      <c r="A7" s="231"/>
      <c r="B7" s="231"/>
      <c r="C7" s="231"/>
      <c r="D7" s="231"/>
      <c r="E7" s="231"/>
      <c r="F7" s="231"/>
      <c r="G7" s="102"/>
    </row>
    <row r="8" spans="1:7" ht="16.5" x14ac:dyDescent="0.3">
      <c r="A8" s="231"/>
      <c r="B8" s="231"/>
      <c r="C8" s="231"/>
      <c r="D8" s="231"/>
      <c r="E8" s="231"/>
      <c r="F8" s="231"/>
      <c r="G8" s="102"/>
    </row>
    <row r="9" spans="1:7" ht="16.5" x14ac:dyDescent="0.3">
      <c r="A9" s="231"/>
      <c r="B9" s="231"/>
      <c r="C9" s="231"/>
      <c r="D9" s="231"/>
      <c r="E9" s="231"/>
      <c r="F9" s="231"/>
      <c r="G9" s="102"/>
    </row>
    <row r="10" spans="1:7" ht="16.5" x14ac:dyDescent="0.3">
      <c r="A10" s="231"/>
      <c r="B10" s="231"/>
      <c r="C10" s="231"/>
      <c r="D10" s="231"/>
      <c r="E10" s="231"/>
      <c r="F10" s="231"/>
      <c r="G10" s="102"/>
    </row>
    <row r="11" spans="1:7" ht="16.5" x14ac:dyDescent="0.3">
      <c r="A11" s="231"/>
      <c r="B11" s="231"/>
      <c r="C11" s="231"/>
      <c r="D11" s="231"/>
      <c r="E11" s="231"/>
      <c r="F11" s="231"/>
      <c r="G11" s="102"/>
    </row>
    <row r="12" spans="1:7" ht="16.5" x14ac:dyDescent="0.3">
      <c r="A12" s="231"/>
      <c r="B12" s="231"/>
      <c r="C12" s="231"/>
      <c r="D12" s="231"/>
      <c r="E12" s="231"/>
      <c r="F12" s="231"/>
      <c r="G12" s="102"/>
    </row>
    <row r="13" spans="1:7" ht="16.5" x14ac:dyDescent="0.3">
      <c r="A13" s="231"/>
      <c r="B13" s="231"/>
      <c r="C13" s="231"/>
      <c r="D13" s="231"/>
      <c r="E13" s="231"/>
      <c r="F13" s="231"/>
      <c r="G13" s="102"/>
    </row>
    <row r="14" spans="1:7" ht="16.5" x14ac:dyDescent="0.3">
      <c r="A14" s="231"/>
      <c r="B14" s="231"/>
      <c r="C14" s="231"/>
      <c r="D14" s="231"/>
      <c r="E14" s="231"/>
      <c r="F14" s="231"/>
      <c r="G14" s="102"/>
    </row>
    <row r="15" spans="1:7" ht="16.5" x14ac:dyDescent="0.3">
      <c r="A15" s="231"/>
      <c r="B15" s="231"/>
      <c r="C15" s="231"/>
      <c r="D15" s="231"/>
      <c r="E15" s="231"/>
      <c r="F15" s="231"/>
      <c r="G15" s="102"/>
    </row>
    <row r="16" spans="1:7" ht="16.5" x14ac:dyDescent="0.3">
      <c r="A16" s="231"/>
      <c r="B16" s="231"/>
      <c r="C16" s="231"/>
      <c r="D16" s="231"/>
      <c r="E16" s="231"/>
      <c r="F16" s="231"/>
      <c r="G16" s="102"/>
    </row>
    <row r="17" spans="1:7" ht="17.25" thickBot="1" x14ac:dyDescent="0.35">
      <c r="A17" s="281" t="s">
        <v>79</v>
      </c>
      <c r="B17" s="281"/>
      <c r="C17" s="281"/>
      <c r="D17" s="281"/>
      <c r="E17" s="281"/>
      <c r="F17" s="281"/>
      <c r="G17" s="102"/>
    </row>
    <row r="18" spans="1:7" ht="19.5" thickBot="1" x14ac:dyDescent="0.35">
      <c r="A18" s="208" t="s">
        <v>80</v>
      </c>
      <c r="B18" s="208"/>
      <c r="C18" s="208"/>
      <c r="D18" s="102"/>
      <c r="E18" s="102"/>
      <c r="F18" s="103" cm="1">
        <f t="array" ref="F18:G18">'Project Fees'!O91:P91</f>
        <v>9789.36</v>
      </c>
      <c r="G18" s="102">
        <v>0</v>
      </c>
    </row>
    <row r="19" spans="1:7" ht="17.25" thickBot="1" x14ac:dyDescent="0.35">
      <c r="A19" s="282" t="s">
        <v>81</v>
      </c>
      <c r="B19" s="282"/>
      <c r="C19" s="282"/>
      <c r="D19" s="102"/>
      <c r="E19" s="104">
        <v>0.05</v>
      </c>
      <c r="F19" s="105">
        <f>F18*E19</f>
        <v>489.46800000000007</v>
      </c>
      <c r="G19" s="102"/>
    </row>
    <row r="20" spans="1:7" ht="17.25" thickBot="1" x14ac:dyDescent="0.35">
      <c r="A20" s="102"/>
      <c r="B20" s="102"/>
      <c r="C20" s="102"/>
      <c r="D20" s="102"/>
      <c r="E20" s="102"/>
      <c r="F20" s="106">
        <f>F18-F19</f>
        <v>9299.8919999999998</v>
      </c>
      <c r="G20" s="107" t="s">
        <v>82</v>
      </c>
    </row>
    <row r="21" spans="1:7" ht="17.25" thickBot="1" x14ac:dyDescent="0.35">
      <c r="A21" s="102"/>
      <c r="B21" s="102"/>
      <c r="C21" s="102"/>
      <c r="D21" s="102"/>
      <c r="E21" s="102"/>
      <c r="F21" s="102"/>
      <c r="G21" s="102"/>
    </row>
    <row r="22" spans="1:7" ht="17.25" thickBot="1" x14ac:dyDescent="0.35">
      <c r="A22" s="281" t="s">
        <v>28</v>
      </c>
      <c r="B22" s="281"/>
      <c r="C22" s="281"/>
      <c r="D22" s="102"/>
      <c r="E22" s="108">
        <v>2.4</v>
      </c>
      <c r="F22" s="106">
        <f>(F20/E22)</f>
        <v>3874.9549999999999</v>
      </c>
      <c r="G22" s="107" t="s">
        <v>83</v>
      </c>
    </row>
    <row r="23" spans="1:7" ht="16.5" x14ac:dyDescent="0.3">
      <c r="A23" s="280" t="s">
        <v>84</v>
      </c>
      <c r="B23" s="280"/>
      <c r="C23" s="280"/>
      <c r="D23" s="102"/>
      <c r="E23" s="102"/>
      <c r="F23" s="105">
        <f>F20-F22</f>
        <v>5424.9369999999999</v>
      </c>
      <c r="G23" s="147" t="s">
        <v>102</v>
      </c>
    </row>
    <row r="24" spans="1:7" ht="17.25" thickBot="1" x14ac:dyDescent="0.35">
      <c r="A24" s="280"/>
      <c r="B24" s="280"/>
      <c r="C24" s="280"/>
      <c r="D24" s="102"/>
      <c r="E24" s="102"/>
      <c r="F24" s="102"/>
      <c r="G24" s="102"/>
    </row>
    <row r="25" spans="1:7" ht="17.25" thickBot="1" x14ac:dyDescent="0.35">
      <c r="A25" s="281" t="s">
        <v>85</v>
      </c>
      <c r="B25" s="281"/>
      <c r="C25" s="281"/>
      <c r="D25" s="102"/>
      <c r="E25" s="104">
        <v>0.15</v>
      </c>
      <c r="F25" s="109">
        <f>F23*E25</f>
        <v>813.74054999999998</v>
      </c>
      <c r="G25" s="110" t="s">
        <v>86</v>
      </c>
    </row>
    <row r="26" spans="1:7" ht="16.5" x14ac:dyDescent="0.3">
      <c r="A26" s="102"/>
      <c r="B26" s="102"/>
      <c r="C26" s="102"/>
      <c r="D26" s="102"/>
      <c r="E26" s="102"/>
      <c r="F26" s="102"/>
      <c r="G26" s="102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2023-06-12T16:41:10Z</dcterms:modified>
</cp:coreProperties>
</file>