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Admin\1.  Submission Forms\1.    NMBM\2.  NMBM Pricing\SS\"/>
    </mc:Choice>
  </mc:AlternateContent>
  <xr:revisionPtr revIDLastSave="0" documentId="13_ncr:1_{485DFEFB-6C2F-47DA-A042-9A0958E54351}" xr6:coauthVersionLast="47" xr6:coauthVersionMax="47" xr10:uidLastSave="{00000000-0000-0000-0000-000000000000}"/>
  <bookViews>
    <workbookView xWindow="22932" yWindow="-192" windowWidth="23256" windowHeight="12456" activeTab="1" xr2:uid="{96E33546-9423-4E75-933A-BA3B10B172EF}"/>
  </bookViews>
  <sheets>
    <sheet name="Residential" sheetId="1" r:id="rId1"/>
    <sheet name="Non Res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C5" i="2"/>
  <c r="C4" i="2"/>
  <c r="C3" i="2"/>
  <c r="B15" i="1"/>
  <c r="F18" i="1"/>
  <c r="B9" i="1"/>
  <c r="D12" i="1" s="1"/>
  <c r="A12" i="1" s="1"/>
  <c r="C3" i="1"/>
  <c r="C4" i="1"/>
  <c r="C5" i="1"/>
  <c r="C6" i="1"/>
  <c r="C2" i="1"/>
  <c r="C10" i="2"/>
  <c r="E18" i="1"/>
  <c r="D18" i="1"/>
  <c r="A18" i="1" l="1"/>
  <c r="D13" i="2"/>
  <c r="A13" i="2" s="1"/>
  <c r="A16" i="2" l="1"/>
  <c r="F14" i="2"/>
  <c r="A19" i="2"/>
</calcChain>
</file>

<file path=xl/sharedStrings.xml><?xml version="1.0" encoding="utf-8"?>
<sst xmlns="http://schemas.openxmlformats.org/spreadsheetml/2006/main" count="35" uniqueCount="28">
  <si>
    <t>Carport and Awnings</t>
  </si>
  <si>
    <t>Factory, warehouses and parking garages</t>
  </si>
  <si>
    <t>Flats, Shops, Offices, Hotels, Churches, Halls, Cinemas, Hospitals and other similar buildings</t>
  </si>
  <si>
    <t>Pool (res. &amp; non res.)</t>
  </si>
  <si>
    <t>All Other Construction work (res. And non res.) formal quote req.</t>
  </si>
  <si>
    <t>Estimated construction cost</t>
  </si>
  <si>
    <t>Boundary Walls</t>
  </si>
  <si>
    <t>Non Residential Buildings -  1 July 2019</t>
  </si>
  <si>
    <t>0-30 sqm</t>
  </si>
  <si>
    <t>31 - 50 sqm</t>
  </si>
  <si>
    <t>51 - 100 sqm</t>
  </si>
  <si>
    <t>101 - 200 sqm</t>
  </si>
  <si>
    <t>201 sqm or more</t>
  </si>
  <si>
    <t>New area</t>
  </si>
  <si>
    <t xml:space="preserve">Selected </t>
  </si>
  <si>
    <t>Maximum Area Which can be submitted</t>
  </si>
  <si>
    <t>Minimum fees ( VAT incl)</t>
  </si>
  <si>
    <t>Pool fee ( VAT incl)</t>
  </si>
  <si>
    <t>Maximum Fees ( VAT incl)</t>
  </si>
  <si>
    <t>Amount Due (incl VAT)</t>
  </si>
  <si>
    <t>New Boundary wall (PRM)</t>
  </si>
  <si>
    <t>Town planning departure</t>
  </si>
  <si>
    <t>Second dwelling application</t>
  </si>
  <si>
    <t>TOTAL Amount Due (incl VAT)</t>
  </si>
  <si>
    <t>Amount (Building + Occupancy) incl VAT</t>
  </si>
  <si>
    <t>OC Fees (excl VAT)</t>
  </si>
  <si>
    <t>Residential Buildings -  1 July 2021</t>
  </si>
  <si>
    <t>Amount Due (incl VAT) +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</si>
</sst>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164" formatCode="&quot;R&quot;\ #,##0.00"/>
    <numFmt numFmtId="165" formatCode="&quot;R&quot;\ #,##0.00;[Red]&quot;R&quot;\ \-#,##0.00"/>
    <numFmt numFmtId="166" formatCode="[$R-1C09]#,##0.00"/>
    <numFmt numFmtId="167" formatCode="[$R-1C09]\ \ #,##0.00"/>
    <numFmt numFmtId="168" formatCode="0\ &quot;sqm&quot;"/>
    <numFmt numFmtId="169" formatCode="&quot;R&quot;\ #\ ##0.00"/>
    <numFmt numFmtId="170" formatCode="&quot;R&quot;\ #\ ##0.00;[Red]&quot;R&quot;\ \-#\ ##0.00"/>
    <numFmt numFmtId="171" formatCode="[$R-1C09]\ #\ ##0.00"/>
    <numFmt numFmtId="172" formatCode="0.00\ &quot;sqm&quot;"/>
    <numFmt numFmtId="173" formatCode="[$R-1C09]#,##0.00\ &quot;Per RM&quot;"/>
    <numFmt numFmtId="17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170" fontId="4" fillId="0" borderId="0" xfId="0" applyNumberFormat="1" applyFont="1" applyProtection="1">
      <protection locked="0"/>
    </xf>
    <xf numFmtId="171" fontId="1" fillId="0" borderId="0" xfId="0" applyNumberFormat="1" applyFont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 wrapText="1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8" xfId="0" applyBorder="1"/>
    <xf numFmtId="0" fontId="4" fillId="0" borderId="7" xfId="0" applyFont="1" applyBorder="1"/>
    <xf numFmtId="170" fontId="4" fillId="0" borderId="8" xfId="0" applyNumberFormat="1" applyFont="1" applyBorder="1" applyProtection="1">
      <protection locked="0"/>
    </xf>
    <xf numFmtId="166" fontId="2" fillId="0" borderId="0" xfId="0" applyNumberFormat="1" applyFont="1"/>
    <xf numFmtId="165" fontId="4" fillId="0" borderId="0" xfId="0" applyNumberFormat="1" applyFont="1" applyProtection="1">
      <protection locked="0"/>
    </xf>
    <xf numFmtId="169" fontId="0" fillId="0" borderId="6" xfId="0" applyNumberFormat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/>
    </xf>
    <xf numFmtId="166" fontId="0" fillId="0" borderId="0" xfId="0" applyNumberFormat="1"/>
    <xf numFmtId="0" fontId="2" fillId="0" borderId="0" xfId="0" applyFont="1"/>
    <xf numFmtId="0" fontId="6" fillId="2" borderId="28" xfId="0" applyFont="1" applyFill="1" applyBorder="1"/>
    <xf numFmtId="174" fontId="0" fillId="0" borderId="0" xfId="0" applyNumberFormat="1"/>
    <xf numFmtId="8" fontId="0" fillId="0" borderId="0" xfId="0" applyNumberFormat="1"/>
    <xf numFmtId="0" fontId="1" fillId="3" borderId="30" xfId="0" applyFont="1" applyFill="1" applyBorder="1" applyAlignment="1">
      <alignment horizontal="center" vertical="center"/>
    </xf>
    <xf numFmtId="171" fontId="0" fillId="3" borderId="37" xfId="0" applyNumberFormat="1" applyFill="1" applyBorder="1" applyAlignment="1">
      <alignment horizontal="center" vertical="center"/>
    </xf>
    <xf numFmtId="0" fontId="0" fillId="0" borderId="38" xfId="0" applyBorder="1"/>
    <xf numFmtId="164" fontId="0" fillId="0" borderId="27" xfId="0" applyNumberFormat="1" applyBorder="1" applyAlignment="1">
      <alignment horizontal="center" vertical="center"/>
    </xf>
    <xf numFmtId="0" fontId="2" fillId="0" borderId="0" xfId="0" applyFont="1" applyProtection="1">
      <protection locked="0"/>
    </xf>
    <xf numFmtId="168" fontId="1" fillId="0" borderId="23" xfId="0" applyNumberFormat="1" applyFont="1" applyBorder="1" applyAlignment="1" applyProtection="1">
      <alignment horizontal="center" vertical="center"/>
      <protection locked="0"/>
    </xf>
    <xf numFmtId="168" fontId="1" fillId="0" borderId="24" xfId="0" applyNumberFormat="1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71" fontId="4" fillId="0" borderId="31" xfId="0" applyNumberFormat="1" applyFont="1" applyBorder="1" applyAlignment="1">
      <alignment horizontal="center" vertical="center"/>
    </xf>
    <xf numFmtId="171" fontId="4" fillId="0" borderId="32" xfId="0" applyNumberFormat="1" applyFont="1" applyBorder="1" applyAlignment="1">
      <alignment horizontal="center" vertical="center"/>
    </xf>
    <xf numFmtId="171" fontId="4" fillId="0" borderId="28" xfId="0" applyNumberFormat="1" applyFont="1" applyBorder="1" applyAlignment="1">
      <alignment horizontal="center" vertical="center"/>
    </xf>
    <xf numFmtId="171" fontId="4" fillId="0" borderId="25" xfId="0" applyNumberFormat="1" applyFont="1" applyBorder="1" applyAlignment="1">
      <alignment horizontal="center" vertical="center"/>
    </xf>
    <xf numFmtId="171" fontId="4" fillId="0" borderId="33" xfId="0" applyNumberFormat="1" applyFont="1" applyBorder="1" applyAlignment="1">
      <alignment horizontal="center" vertical="center"/>
    </xf>
    <xf numFmtId="171" fontId="4" fillId="0" borderId="26" xfId="0" applyNumberFormat="1" applyFont="1" applyBorder="1" applyAlignment="1">
      <alignment horizontal="center" vertical="center"/>
    </xf>
    <xf numFmtId="173" fontId="0" fillId="3" borderId="35" xfId="0" applyNumberFormat="1" applyFill="1" applyBorder="1" applyAlignment="1">
      <alignment horizontal="center" vertical="center"/>
    </xf>
    <xf numFmtId="173" fontId="0" fillId="3" borderId="22" xfId="0" applyNumberFormat="1" applyFill="1" applyBorder="1" applyAlignment="1">
      <alignment horizontal="center" vertical="center"/>
    </xf>
    <xf numFmtId="167" fontId="0" fillId="0" borderId="36" xfId="0" applyNumberForma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7" fontId="0" fillId="0" borderId="22" xfId="0" applyNumberForma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171" fontId="1" fillId="0" borderId="5" xfId="0" applyNumberFormat="1" applyFont="1" applyBorder="1" applyAlignment="1">
      <alignment horizontal="center" vertical="center"/>
    </xf>
    <xf numFmtId="171" fontId="1" fillId="0" borderId="1" xfId="0" applyNumberFormat="1" applyFont="1" applyBorder="1" applyAlignment="1">
      <alignment horizontal="center" vertical="center"/>
    </xf>
    <xf numFmtId="171" fontId="1" fillId="0" borderId="6" xfId="0" applyNumberFormat="1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172" fontId="1" fillId="0" borderId="5" xfId="0" applyNumberFormat="1" applyFont="1" applyBorder="1" applyAlignment="1">
      <alignment horizontal="center" vertical="center"/>
    </xf>
    <xf numFmtId="172" fontId="1" fillId="0" borderId="1" xfId="0" applyNumberFormat="1" applyFont="1" applyBorder="1" applyAlignment="1">
      <alignment horizontal="center" vertical="center"/>
    </xf>
    <xf numFmtId="172" fontId="1" fillId="0" borderId="6" xfId="0" applyNumberFormat="1" applyFont="1" applyBorder="1" applyAlignment="1">
      <alignment horizontal="center" vertical="center"/>
    </xf>
    <xf numFmtId="172" fontId="1" fillId="0" borderId="9" xfId="0" applyNumberFormat="1" applyFont="1" applyBorder="1" applyAlignment="1">
      <alignment horizontal="center" vertical="center"/>
    </xf>
    <xf numFmtId="172" fontId="1" fillId="0" borderId="17" xfId="0" applyNumberFormat="1" applyFont="1" applyBorder="1" applyAlignment="1">
      <alignment horizontal="center" vertical="center"/>
    </xf>
    <xf numFmtId="172" fontId="1" fillId="0" borderId="10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8" fontId="4" fillId="0" borderId="19" xfId="0" applyNumberFormat="1" applyFont="1" applyBorder="1" applyAlignment="1">
      <alignment horizontal="center" vertical="center"/>
    </xf>
    <xf numFmtId="168" fontId="4" fillId="0" borderId="20" xfId="0" applyNumberFormat="1" applyFont="1" applyBorder="1" applyAlignment="1">
      <alignment horizontal="center" vertical="center"/>
    </xf>
    <xf numFmtId="167" fontId="4" fillId="0" borderId="19" xfId="0" applyNumberFormat="1" applyFont="1" applyBorder="1" applyAlignment="1">
      <alignment horizontal="center" vertical="center" wrapText="1"/>
    </xf>
    <xf numFmtId="167" fontId="4" fillId="0" borderId="20" xfId="0" applyNumberFormat="1" applyFont="1" applyBorder="1" applyAlignment="1">
      <alignment horizontal="center" vertical="center" wrapText="1"/>
    </xf>
    <xf numFmtId="171" fontId="0" fillId="0" borderId="21" xfId="0" applyNumberForma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D$17" lockText="1" noThreeD="1"/>
</file>

<file path=xl/ctrlProps/ctrlProp2.xml><?xml version="1.0" encoding="utf-8"?>
<formControlPr xmlns="http://schemas.microsoft.com/office/spreadsheetml/2009/9/main" objectType="CheckBox" fmlaLink="$E$17" lockText="1" noThreeD="1"/>
</file>

<file path=xl/ctrlProps/ctrlProp3.xml><?xml version="1.0" encoding="utf-8"?>
<formControlPr xmlns="http://schemas.microsoft.com/office/spreadsheetml/2009/9/main" objectType="CheckBox" checked="Checked" fmlaLink="$F$1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1457325</xdr:colOff>
          <xdr:row>16</xdr:row>
          <xdr:rowOff>57150</xdr:rowOff>
        </xdr:from>
        <xdr:to>
          <xdr:col>2</xdr:col>
          <xdr:colOff>552450</xdr:colOff>
          <xdr:row>16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Departure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16</xdr:row>
          <xdr:rowOff>57150</xdr:rowOff>
        </xdr:from>
        <xdr:to>
          <xdr:col>1</xdr:col>
          <xdr:colOff>1457325</xdr:colOff>
          <xdr:row>16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Pool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16</xdr:row>
          <xdr:rowOff>47625</xdr:rowOff>
        </xdr:from>
        <xdr:to>
          <xdr:col>1</xdr:col>
          <xdr:colOff>876300</xdr:colOff>
          <xdr:row>16</xdr:row>
          <xdr:rowOff>276225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2nd Dwelling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88DD-0273-446D-BB60-48E0482A1301}">
  <sheetPr codeName="Sheet1"/>
  <dimension ref="A1:G29"/>
  <sheetViews>
    <sheetView workbookViewId="0">
      <selection activeCell="A11" sqref="A11:C11"/>
    </sheetView>
  </sheetViews>
  <sheetFormatPr defaultRowHeight="15" x14ac:dyDescent="0.25"/>
  <cols>
    <col min="1" max="1" width="44.7109375" customWidth="1"/>
    <col min="2" max="3" width="25" customWidth="1"/>
    <col min="4" max="4" width="9.140625" bestFit="1" customWidth="1"/>
    <col min="5" max="5" width="15" customWidth="1"/>
    <col min="6" max="6" width="24.42578125" customWidth="1"/>
    <col min="7" max="7" width="25.85546875" bestFit="1" customWidth="1"/>
  </cols>
  <sheetData>
    <row r="1" spans="1:7" ht="19.5" x14ac:dyDescent="0.3">
      <c r="A1" s="31" t="s">
        <v>26</v>
      </c>
      <c r="B1" s="32"/>
      <c r="C1" s="21" t="s">
        <v>25</v>
      </c>
    </row>
    <row r="2" spans="1:7" x14ac:dyDescent="0.25">
      <c r="A2" s="4" t="s">
        <v>8</v>
      </c>
      <c r="B2" s="5">
        <v>12.31</v>
      </c>
      <c r="C2" s="27">
        <f>D2/1.15</f>
        <v>100.00000000000001</v>
      </c>
      <c r="D2" s="20">
        <v>115</v>
      </c>
    </row>
    <row r="3" spans="1:7" x14ac:dyDescent="0.25">
      <c r="A3" s="6" t="s">
        <v>9</v>
      </c>
      <c r="B3" s="5">
        <v>24.6</v>
      </c>
      <c r="C3" s="27">
        <f t="shared" ref="C3:C6" si="0">D3/1.15</f>
        <v>250.00000000000003</v>
      </c>
      <c r="D3" s="20">
        <v>287.5</v>
      </c>
    </row>
    <row r="4" spans="1:7" x14ac:dyDescent="0.25">
      <c r="A4" s="6" t="s">
        <v>10</v>
      </c>
      <c r="B4" s="5">
        <v>32.5</v>
      </c>
      <c r="C4" s="27">
        <f t="shared" si="0"/>
        <v>400.00000000000006</v>
      </c>
      <c r="D4" s="20">
        <v>460</v>
      </c>
      <c r="E4" s="22"/>
    </row>
    <row r="5" spans="1:7" x14ac:dyDescent="0.25">
      <c r="A5" s="4" t="s">
        <v>11</v>
      </c>
      <c r="B5" s="5">
        <v>40.32</v>
      </c>
      <c r="C5" s="27">
        <f t="shared" si="0"/>
        <v>500.00000000000006</v>
      </c>
      <c r="D5" s="20">
        <v>575</v>
      </c>
      <c r="E5" s="22"/>
    </row>
    <row r="6" spans="1:7" x14ac:dyDescent="0.25">
      <c r="A6" s="6" t="s">
        <v>12</v>
      </c>
      <c r="B6" s="7">
        <v>46.11</v>
      </c>
      <c r="C6" s="27">
        <f t="shared" si="0"/>
        <v>600</v>
      </c>
      <c r="D6" s="20">
        <v>690</v>
      </c>
      <c r="E6" s="22"/>
    </row>
    <row r="7" spans="1:7" x14ac:dyDescent="0.25">
      <c r="A7" s="10"/>
      <c r="B7" s="11"/>
      <c r="C7" s="26"/>
      <c r="E7" s="22"/>
    </row>
    <row r="8" spans="1:7" ht="23.25" customHeight="1" thickBot="1" x14ac:dyDescent="0.3">
      <c r="A8" s="18" t="s">
        <v>13</v>
      </c>
      <c r="B8" s="50" t="s">
        <v>14</v>
      </c>
      <c r="C8" s="51"/>
      <c r="E8" s="22"/>
    </row>
    <row r="9" spans="1:7" x14ac:dyDescent="0.25">
      <c r="A9" s="29">
        <v>4</v>
      </c>
      <c r="B9" s="43">
        <f>IF(A9&gt;30,IF(A9&gt;50,IF(A9&gt;100,IF(A9&gt;200,B6,B5),B4),B3),B2)</f>
        <v>12.31</v>
      </c>
      <c r="C9" s="44"/>
      <c r="F9" s="19"/>
    </row>
    <row r="10" spans="1:7" ht="15.75" thickBot="1" x14ac:dyDescent="0.3">
      <c r="A10" s="30"/>
      <c r="B10" s="45"/>
      <c r="C10" s="46"/>
    </row>
    <row r="11" spans="1:7" ht="24" customHeight="1" thickBot="1" x14ac:dyDescent="0.3">
      <c r="A11" s="47" t="s">
        <v>24</v>
      </c>
      <c r="B11" s="48"/>
      <c r="C11" s="49"/>
    </row>
    <row r="12" spans="1:7" x14ac:dyDescent="0.25">
      <c r="A12" s="35">
        <f>IF(D12&lt;B21,B21+D2,D12)</f>
        <v>296.7</v>
      </c>
      <c r="B12" s="36"/>
      <c r="C12" s="37"/>
      <c r="D12" s="12">
        <f>((A9*B9)+(SUMIF(B2:B6,B9,C2:C6)))*1.15</f>
        <v>171.626</v>
      </c>
      <c r="F12" s="19"/>
    </row>
    <row r="13" spans="1:7" ht="15.75" thickBot="1" x14ac:dyDescent="0.3">
      <c r="A13" s="38"/>
      <c r="B13" s="39"/>
      <c r="C13" s="40"/>
      <c r="F13" s="19"/>
    </row>
    <row r="14" spans="1:7" ht="26.25" customHeight="1" thickBot="1" x14ac:dyDescent="0.3">
      <c r="A14" s="25" t="s">
        <v>20</v>
      </c>
      <c r="B14" s="41">
        <v>231</v>
      </c>
      <c r="C14" s="42"/>
      <c r="F14" s="19"/>
      <c r="G14" s="22"/>
    </row>
    <row r="15" spans="1:7" x14ac:dyDescent="0.25">
      <c r="A15" s="29">
        <v>0</v>
      </c>
      <c r="B15" s="43">
        <f>A15*B14*(0.009)*1.15</f>
        <v>0</v>
      </c>
      <c r="C15" s="44"/>
      <c r="F15" s="22"/>
    </row>
    <row r="16" spans="1:7" ht="15.75" thickBot="1" x14ac:dyDescent="0.3">
      <c r="A16" s="30"/>
      <c r="B16" s="45"/>
      <c r="C16" s="46"/>
      <c r="D16" s="20"/>
      <c r="F16" s="22"/>
    </row>
    <row r="17" spans="1:6" ht="24.75" customHeight="1" thickBot="1" x14ac:dyDescent="0.3">
      <c r="A17" s="24" t="s">
        <v>23</v>
      </c>
      <c r="B17" s="33"/>
      <c r="C17" s="34"/>
      <c r="D17" s="28" t="b">
        <v>0</v>
      </c>
      <c r="E17" s="28" t="b">
        <v>0</v>
      </c>
      <c r="F17" s="28" t="b">
        <v>1</v>
      </c>
    </row>
    <row r="18" spans="1:6" x14ac:dyDescent="0.25">
      <c r="A18" s="35">
        <f>IF(A9=0,IF(B15&lt;B21,B21+D2,IF(B15&gt;B23,B23+D2,B15+D2)),IF(A12&gt;B23,B23+D6,A12+B15+D18+E18+F18))</f>
        <v>872.40000000000009</v>
      </c>
      <c r="B18" s="36"/>
      <c r="C18" s="37"/>
      <c r="D18" s="20">
        <f>IF($D$17=TRUE, $B$24,0)</f>
        <v>0</v>
      </c>
      <c r="E18" s="20">
        <f>IF($E$17=TRUE, $B$22,0)</f>
        <v>0</v>
      </c>
      <c r="F18" s="20">
        <f>IF($F$17=TRUE, $B$25,0)</f>
        <v>575.70000000000005</v>
      </c>
    </row>
    <row r="19" spans="1:6" ht="15.75" thickBot="1" x14ac:dyDescent="0.3">
      <c r="A19" s="38"/>
      <c r="B19" s="39"/>
      <c r="C19" s="40"/>
      <c r="D19" s="20"/>
      <c r="E19" s="20"/>
    </row>
    <row r="20" spans="1:6" x14ac:dyDescent="0.25">
      <c r="A20" s="3"/>
      <c r="B20" s="3"/>
    </row>
    <row r="21" spans="1:6" x14ac:dyDescent="0.25">
      <c r="A21" s="10" t="s">
        <v>16</v>
      </c>
      <c r="B21" s="13">
        <v>181.7</v>
      </c>
    </row>
    <row r="22" spans="1:6" x14ac:dyDescent="0.25">
      <c r="A22" s="10" t="s">
        <v>17</v>
      </c>
      <c r="B22" s="2">
        <v>746.74</v>
      </c>
      <c r="C22" s="23"/>
    </row>
    <row r="23" spans="1:6" x14ac:dyDescent="0.25">
      <c r="A23" s="1" t="s">
        <v>18</v>
      </c>
      <c r="B23" s="2">
        <v>157865.1</v>
      </c>
      <c r="C23" s="19"/>
    </row>
    <row r="24" spans="1:6" x14ac:dyDescent="0.25">
      <c r="A24" s="1" t="s">
        <v>21</v>
      </c>
      <c r="B24" s="2">
        <v>172.71</v>
      </c>
      <c r="C24" s="23"/>
    </row>
    <row r="25" spans="1:6" x14ac:dyDescent="0.25">
      <c r="A25" s="1" t="s">
        <v>22</v>
      </c>
      <c r="B25" s="2">
        <v>575.70000000000005</v>
      </c>
      <c r="F25" s="19"/>
    </row>
    <row r="26" spans="1:6" x14ac:dyDescent="0.25">
      <c r="B26" s="2"/>
    </row>
    <row r="27" spans="1:6" x14ac:dyDescent="0.25">
      <c r="A27" s="19"/>
    </row>
    <row r="28" spans="1:6" x14ac:dyDescent="0.25">
      <c r="C28" s="19"/>
    </row>
    <row r="29" spans="1:6" x14ac:dyDescent="0.25">
      <c r="C29" s="19"/>
    </row>
  </sheetData>
  <sheetProtection selectLockedCells="1"/>
  <mergeCells count="11">
    <mergeCell ref="A15:A16"/>
    <mergeCell ref="A1:B1"/>
    <mergeCell ref="A9:A10"/>
    <mergeCell ref="B17:C17"/>
    <mergeCell ref="A18:C19"/>
    <mergeCell ref="A12:C13"/>
    <mergeCell ref="B14:C14"/>
    <mergeCell ref="B15:C16"/>
    <mergeCell ref="A11:C11"/>
    <mergeCell ref="B8:C8"/>
    <mergeCell ref="B9:C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1457325</xdr:colOff>
                    <xdr:row>16</xdr:row>
                    <xdr:rowOff>57150</xdr:rowOff>
                  </from>
                  <to>
                    <xdr:col>2</xdr:col>
                    <xdr:colOff>552450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1</xdr:col>
                    <xdr:colOff>952500</xdr:colOff>
                    <xdr:row>16</xdr:row>
                    <xdr:rowOff>57150</xdr:rowOff>
                  </from>
                  <to>
                    <xdr:col>1</xdr:col>
                    <xdr:colOff>1457325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16</xdr:row>
                    <xdr:rowOff>47625</xdr:rowOff>
                  </from>
                  <to>
                    <xdr:col>1</xdr:col>
                    <xdr:colOff>876300</xdr:colOff>
                    <xdr:row>16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4598-8466-42FD-8777-90E0FAE06286}">
  <sheetPr codeName="Sheet2"/>
  <dimension ref="A1:F27"/>
  <sheetViews>
    <sheetView tabSelected="1" workbookViewId="0">
      <selection activeCell="A12" sqref="A12:C12"/>
    </sheetView>
  </sheetViews>
  <sheetFormatPr defaultRowHeight="15" x14ac:dyDescent="0.25"/>
  <cols>
    <col min="1" max="1" width="24.42578125" bestFit="1" customWidth="1"/>
    <col min="2" max="2" width="60" bestFit="1" customWidth="1"/>
    <col min="3" max="3" width="25.85546875" bestFit="1" customWidth="1"/>
    <col min="6" max="6" width="11.28515625" bestFit="1" customWidth="1"/>
  </cols>
  <sheetData>
    <row r="1" spans="1:6" ht="19.5" x14ac:dyDescent="0.25">
      <c r="A1" s="31" t="s">
        <v>7</v>
      </c>
      <c r="B1" s="32"/>
      <c r="C1" s="52"/>
    </row>
    <row r="2" spans="1:6" x14ac:dyDescent="0.25">
      <c r="A2" s="15" t="s">
        <v>0</v>
      </c>
      <c r="B2" s="16"/>
      <c r="C2" s="14">
        <v>2856</v>
      </c>
    </row>
    <row r="3" spans="1:6" ht="15" customHeight="1" x14ac:dyDescent="0.25">
      <c r="A3" s="15" t="s">
        <v>1</v>
      </c>
      <c r="B3" s="17"/>
      <c r="C3" s="14">
        <f>5839/1.15</f>
        <v>5077.3913043478269</v>
      </c>
    </row>
    <row r="4" spans="1:6" ht="15" customHeight="1" x14ac:dyDescent="0.25">
      <c r="A4" s="15" t="s">
        <v>2</v>
      </c>
      <c r="B4" s="17"/>
      <c r="C4" s="14">
        <f>8052/1.15</f>
        <v>7001.739130434783</v>
      </c>
    </row>
    <row r="5" spans="1:6" x14ac:dyDescent="0.25">
      <c r="A5" s="15" t="s">
        <v>3</v>
      </c>
      <c r="B5" s="16"/>
      <c r="C5" s="14">
        <f>125027/1.15</f>
        <v>108719.13043478262</v>
      </c>
    </row>
    <row r="6" spans="1:6" ht="15" customHeight="1" x14ac:dyDescent="0.25">
      <c r="A6" s="15" t="s">
        <v>4</v>
      </c>
      <c r="B6" s="17"/>
      <c r="C6" s="7" t="s">
        <v>5</v>
      </c>
    </row>
    <row r="7" spans="1:6" x14ac:dyDescent="0.25">
      <c r="A7" s="15" t="s">
        <v>6</v>
      </c>
      <c r="B7" s="17"/>
      <c r="C7" s="5">
        <f>351/1.15</f>
        <v>305.21739130434787</v>
      </c>
    </row>
    <row r="8" spans="1:6" x14ac:dyDescent="0.25">
      <c r="A8" s="8"/>
      <c r="C8" s="9"/>
    </row>
    <row r="9" spans="1:6" ht="24" customHeight="1" thickBot="1" x14ac:dyDescent="0.3">
      <c r="A9" s="18" t="s">
        <v>13</v>
      </c>
      <c r="B9" s="64" t="s">
        <v>14</v>
      </c>
      <c r="C9" s="65"/>
    </row>
    <row r="10" spans="1:6" x14ac:dyDescent="0.25">
      <c r="A10" s="66">
        <v>1040</v>
      </c>
      <c r="B10" s="68" t="s">
        <v>2</v>
      </c>
      <c r="C10" s="70">
        <f>IF(B10="All Other Construction work (res. And non res.) formal quote req.","Estimated construction cost",SUMIF(A2:A7,B10,C2:C7))</f>
        <v>7001.739130434783</v>
      </c>
    </row>
    <row r="11" spans="1:6" ht="15.75" thickBot="1" x14ac:dyDescent="0.3">
      <c r="A11" s="67"/>
      <c r="B11" s="69"/>
      <c r="C11" s="71"/>
    </row>
    <row r="12" spans="1:6" ht="22.5" customHeight="1" x14ac:dyDescent="0.25">
      <c r="A12" s="72" t="s">
        <v>19</v>
      </c>
      <c r="B12" s="73"/>
      <c r="C12" s="51"/>
    </row>
    <row r="13" spans="1:6" x14ac:dyDescent="0.25">
      <c r="A13" s="53">
        <f>IF(ISNUMBER(D13)=FALSE,"Phone NMBM for Pricing",IF(D13&gt;B23,B23,IF(D13&lt;B22,B22,D13)))</f>
        <v>75366.719999999987</v>
      </c>
      <c r="B13" s="54"/>
      <c r="C13" s="55"/>
      <c r="D13" s="12">
        <f>(A10*C10*0.009)*1.15</f>
        <v>75366.719999999987</v>
      </c>
    </row>
    <row r="14" spans="1:6" x14ac:dyDescent="0.25">
      <c r="A14" s="53"/>
      <c r="B14" s="54"/>
      <c r="C14" s="55"/>
      <c r="D14" s="12"/>
      <c r="F14" s="19">
        <f>A13/1.15</f>
        <v>65536.278260869556</v>
      </c>
    </row>
    <row r="15" spans="1:6" x14ac:dyDescent="0.25">
      <c r="A15" s="72" t="s">
        <v>27</v>
      </c>
      <c r="B15" s="73"/>
      <c r="C15" s="51"/>
      <c r="D15" s="12"/>
    </row>
    <row r="16" spans="1:6" x14ac:dyDescent="0.25">
      <c r="A16" s="53">
        <f>A13+100</f>
        <v>75466.719999999987</v>
      </c>
      <c r="B16" s="54"/>
      <c r="C16" s="55"/>
      <c r="D16" s="12"/>
    </row>
    <row r="17" spans="1:4" x14ac:dyDescent="0.25">
      <c r="A17" s="53"/>
      <c r="B17" s="54"/>
      <c r="C17" s="55"/>
      <c r="D17" s="12"/>
    </row>
    <row r="18" spans="1:4" ht="24" customHeight="1" x14ac:dyDescent="0.25">
      <c r="A18" s="56" t="s">
        <v>15</v>
      </c>
      <c r="B18" s="57"/>
      <c r="C18" s="51"/>
    </row>
    <row r="19" spans="1:4" x14ac:dyDescent="0.25">
      <c r="A19" s="58">
        <f>IF(ISNUMBER(D13)=FALSE,"N/A",(B23/1.15)/0.009/C10)</f>
        <v>2716.4541590771105</v>
      </c>
      <c r="B19" s="59"/>
      <c r="C19" s="60"/>
    </row>
    <row r="20" spans="1:4" ht="15.75" thickBot="1" x14ac:dyDescent="0.3">
      <c r="A20" s="61"/>
      <c r="B20" s="62"/>
      <c r="C20" s="63"/>
    </row>
    <row r="22" spans="1:4" x14ac:dyDescent="0.25">
      <c r="A22" s="1" t="s">
        <v>16</v>
      </c>
      <c r="B22" s="2">
        <v>308</v>
      </c>
    </row>
    <row r="23" spans="1:4" x14ac:dyDescent="0.25">
      <c r="A23" s="1" t="s">
        <v>18</v>
      </c>
      <c r="B23" s="2">
        <v>196856</v>
      </c>
    </row>
    <row r="24" spans="1:4" x14ac:dyDescent="0.25">
      <c r="A24" s="10" t="s">
        <v>17</v>
      </c>
      <c r="B24" s="2">
        <v>1125</v>
      </c>
    </row>
    <row r="25" spans="1:4" x14ac:dyDescent="0.25">
      <c r="A25" s="1" t="s">
        <v>21</v>
      </c>
      <c r="B25" s="2">
        <v>172.71</v>
      </c>
    </row>
    <row r="27" spans="1:4" x14ac:dyDescent="0.25">
      <c r="A27" s="1"/>
      <c r="B27" s="2"/>
    </row>
  </sheetData>
  <mergeCells count="11">
    <mergeCell ref="A1:C1"/>
    <mergeCell ref="A13:C14"/>
    <mergeCell ref="A18:C18"/>
    <mergeCell ref="A19:C20"/>
    <mergeCell ref="B9:C9"/>
    <mergeCell ref="A10:A11"/>
    <mergeCell ref="B10:B11"/>
    <mergeCell ref="C10:C11"/>
    <mergeCell ref="A12:C12"/>
    <mergeCell ref="A15:C15"/>
    <mergeCell ref="A16:C17"/>
  </mergeCells>
  <dataValidations count="1">
    <dataValidation type="list" allowBlank="1" showInputMessage="1" showErrorMessage="1" sqref="B10:B11" xr:uid="{A465FEAB-7B78-4AB7-B5F6-43AEB93030BB}">
      <formula1>$A$2:$A$7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Non Res.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DMV</dc:creator>
  <cp:lastModifiedBy>Dewald Potgieter</cp:lastModifiedBy>
  <dcterms:created xsi:type="dcterms:W3CDTF">2019-07-23T12:35:00Z</dcterms:created>
  <dcterms:modified xsi:type="dcterms:W3CDTF">2026-02-04T12:31:00Z</dcterms:modified>
</cp:coreProperties>
</file>