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   Directors\1.   Admin\- QUOTES\2023\- G Squared\Spekboom Development_Humansdorp\"/>
    </mc:Choice>
  </mc:AlternateContent>
  <xr:revisionPtr revIDLastSave="0" documentId="13_ncr:1_{3C0040FA-4384-4512-8B7A-4E8F0915921B}" xr6:coauthVersionLast="47" xr6:coauthVersionMax="47" xr10:uidLastSave="{00000000-0000-0000-0000-000000000000}"/>
  <bookViews>
    <workbookView xWindow="-120" yWindow="-120" windowWidth="29040" windowHeight="15720" xr2:uid="{A6C45247-5310-4588-876B-0369C11A1526}"/>
  </bookViews>
  <sheets>
    <sheet name="QS_BH Spli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E4" i="2"/>
  <c r="E3" i="2"/>
  <c r="E2" i="2"/>
  <c r="E5" i="2" l="1"/>
  <c r="E8" i="2" l="1"/>
  <c r="E7" i="2"/>
  <c r="E17" i="2" l="1"/>
  <c r="E12" i="2"/>
  <c r="E13" i="2"/>
  <c r="E18" i="2"/>
  <c r="E14" i="2" l="1"/>
  <c r="E22" i="2" s="1"/>
  <c r="E19" i="2"/>
  <c r="E23" i="2" l="1"/>
  <c r="E25" i="2" s="1"/>
  <c r="D23" i="2" l="1"/>
  <c r="D19" i="2" s="1"/>
  <c r="D22" i="2"/>
  <c r="D14" i="2" s="1"/>
</calcChain>
</file>

<file path=xl/sharedStrings.xml><?xml version="1.0" encoding="utf-8"?>
<sst xmlns="http://schemas.openxmlformats.org/spreadsheetml/2006/main" count="25" uniqueCount="18">
  <si>
    <t>Total</t>
  </si>
  <si>
    <t>Total Architectural Fees:</t>
  </si>
  <si>
    <t>G Squared</t>
  </si>
  <si>
    <t>Percentage</t>
  </si>
  <si>
    <t>Design</t>
  </si>
  <si>
    <t>Municipal</t>
  </si>
  <si>
    <t>Total Fees:</t>
  </si>
  <si>
    <t>Excl. VAT</t>
  </si>
  <si>
    <t>Blackhound Fees</t>
  </si>
  <si>
    <t>Design (Changes 3D's)</t>
  </si>
  <si>
    <t>Municipal (SDP)</t>
  </si>
  <si>
    <t>( Excl. VAT)</t>
  </si>
  <si>
    <t>Total Scope</t>
  </si>
  <si>
    <t>Original</t>
  </si>
  <si>
    <t>Additional SDP</t>
  </si>
  <si>
    <t>DESIGN</t>
  </si>
  <si>
    <t>MUNICIPAL</t>
  </si>
  <si>
    <t>Extra 23 Units +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</si>
</sst>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b/>
      <sz val="15"/>
      <color rgb="FF000000"/>
      <name val="Calibri"/>
      <family val="2"/>
      <scheme val="minor"/>
    </font>
    <font>
      <b/>
      <sz val="12"/>
      <color rgb="FF000000"/>
      <name val="Century Gothic"/>
    </font>
    <font>
      <sz val="11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16D3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0" fillId="2" borderId="8" xfId="0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6" borderId="2" xfId="0" applyFill="1" applyBorder="1"/>
    <xf numFmtId="0" fontId="0" fillId="5" borderId="2" xfId="0" applyFill="1" applyBorder="1"/>
    <xf numFmtId="0" fontId="3" fillId="5" borderId="1" xfId="0" applyFont="1" applyFill="1" applyBorder="1" applyAlignment="1">
      <alignment horizontal="left"/>
    </xf>
    <xf numFmtId="0" fontId="0" fillId="2" borderId="2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9" fontId="1" fillId="2" borderId="15" xfId="1" applyFill="1" applyBorder="1" applyAlignment="1" applyProtection="1">
      <alignment horizontal="center"/>
      <protection locked="0"/>
    </xf>
    <xf numFmtId="9" fontId="1" fillId="2" borderId="16" xfId="1" applyFill="1" applyBorder="1" applyAlignment="1" applyProtection="1">
      <alignment horizontal="center"/>
      <protection locked="0"/>
    </xf>
    <xf numFmtId="9" fontId="1" fillId="5" borderId="15" xfId="1" applyFill="1" applyBorder="1" applyAlignment="1" applyProtection="1">
      <alignment horizontal="center"/>
      <protection locked="0"/>
    </xf>
    <xf numFmtId="9" fontId="1" fillId="5" borderId="16" xfId="1" applyFill="1" applyBorder="1" applyAlignment="1" applyProtection="1">
      <alignment horizontal="center"/>
      <protection locked="0"/>
    </xf>
    <xf numFmtId="44" fontId="0" fillId="0" borderId="0" xfId="0" applyNumberFormat="1"/>
    <xf numFmtId="0" fontId="0" fillId="4" borderId="0" xfId="0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5" fillId="4" borderId="11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10" fontId="6" fillId="6" borderId="14" xfId="0" applyNumberFormat="1" applyFont="1" applyFill="1" applyBorder="1" applyAlignment="1">
      <alignment horizontal="center" vertical="center"/>
    </xf>
    <xf numFmtId="10" fontId="6" fillId="5" borderId="14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9" fontId="2" fillId="4" borderId="5" xfId="1" applyFont="1" applyFill="1" applyBorder="1" applyAlignment="1">
      <alignment horizontal="center" vertical="center"/>
    </xf>
    <xf numFmtId="9" fontId="2" fillId="4" borderId="8" xfId="1" applyFont="1" applyFill="1" applyBorder="1" applyAlignment="1">
      <alignment horizontal="center" vertical="center"/>
    </xf>
    <xf numFmtId="10" fontId="6" fillId="5" borderId="10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44" fontId="0" fillId="5" borderId="11" xfId="0" applyNumberFormat="1" applyFill="1" applyBorder="1" applyAlignment="1">
      <alignment horizontal="center" vertical="center"/>
    </xf>
    <xf numFmtId="44" fontId="0" fillId="5" borderId="6" xfId="0" applyNumberForma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3" xfId="0" applyNumberFormat="1" applyFont="1" applyFill="1" applyBorder="1" applyAlignment="1">
      <alignment horizontal="center" vertical="center"/>
    </xf>
    <xf numFmtId="0" fontId="0" fillId="0" borderId="0" xfId="0"/>
    <xf numFmtId="44" fontId="6" fillId="4" borderId="8" xfId="0" applyNumberFormat="1" applyFont="1" applyFill="1" applyBorder="1" applyAlignment="1">
      <alignment horizontal="center" vertical="center"/>
    </xf>
    <xf numFmtId="44" fontId="6" fillId="4" borderId="9" xfId="0" applyNumberFormat="1" applyFont="1" applyFill="1" applyBorder="1" applyAlignment="1">
      <alignment horizontal="center" vertical="center"/>
    </xf>
    <xf numFmtId="44" fontId="6" fillId="4" borderId="1" xfId="0" applyNumberFormat="1" applyFont="1" applyFill="1" applyBorder="1" applyAlignment="1">
      <alignment horizontal="center" vertical="center"/>
    </xf>
    <xf numFmtId="44" fontId="6" fillId="4" borderId="3" xfId="0" applyNumberFormat="1" applyFont="1" applyFill="1" applyBorder="1" applyAlignment="1">
      <alignment horizontal="center" vertical="center"/>
    </xf>
    <xf numFmtId="44" fontId="6" fillId="4" borderId="5" xfId="0" applyNumberFormat="1" applyFont="1" applyFill="1" applyBorder="1" applyAlignment="1">
      <alignment horizontal="center" vertical="center"/>
    </xf>
    <xf numFmtId="44" fontId="6" fillId="4" borderId="6" xfId="0" applyNumberFormat="1" applyFont="1" applyFill="1" applyBorder="1" applyAlignment="1">
      <alignment horizontal="center" vertical="center"/>
    </xf>
    <xf numFmtId="44" fontId="6" fillId="4" borderId="0" xfId="0" applyNumberFormat="1" applyFont="1" applyFill="1" applyAlignment="1">
      <alignment horizontal="center" vertical="center"/>
    </xf>
    <xf numFmtId="44" fontId="6" fillId="4" borderId="13" xfId="0" applyNumberFormat="1" applyFont="1" applyFill="1" applyBorder="1" applyAlignment="1">
      <alignment horizontal="center" vertical="center"/>
    </xf>
    <xf numFmtId="44" fontId="6" fillId="5" borderId="1" xfId="0" applyNumberFormat="1" applyFont="1" applyFill="1" applyBorder="1" applyAlignment="1">
      <alignment horizontal="center" vertical="center"/>
    </xf>
    <xf numFmtId="44" fontId="6" fillId="5" borderId="3" xfId="0" applyNumberFormat="1" applyFont="1" applyFill="1" applyBorder="1" applyAlignment="1">
      <alignment horizontal="center" vertical="center"/>
    </xf>
    <xf numFmtId="44" fontId="6" fillId="6" borderId="1" xfId="0" applyNumberFormat="1" applyFont="1" applyFill="1" applyBorder="1" applyAlignment="1">
      <alignment horizontal="center" vertical="center"/>
    </xf>
    <xf numFmtId="44" fontId="6" fillId="6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4" fontId="0" fillId="5" borderId="7" xfId="0" applyNumberFormat="1" applyFill="1" applyBorder="1" applyAlignment="1">
      <alignment horizontal="center" vertical="center"/>
    </xf>
    <xf numFmtId="44" fontId="0" fillId="5" borderId="9" xfId="0" applyNumberFormat="1" applyFill="1" applyBorder="1" applyAlignment="1">
      <alignment horizontal="center" vertical="center"/>
    </xf>
    <xf numFmtId="44" fontId="0" fillId="2" borderId="15" xfId="0" applyNumberFormat="1" applyFill="1" applyBorder="1" applyAlignment="1">
      <alignment horizontal="center" vertical="center"/>
    </xf>
    <xf numFmtId="44" fontId="0" fillId="2" borderId="6" xfId="0" applyNumberFormat="1" applyFill="1" applyBorder="1" applyAlignment="1">
      <alignment horizontal="center" vertical="center"/>
    </xf>
    <xf numFmtId="44" fontId="0" fillId="2" borderId="16" xfId="0" applyNumberFormat="1" applyFill="1" applyBorder="1" applyAlignment="1">
      <alignment horizontal="center" vertical="center"/>
    </xf>
    <xf numFmtId="44" fontId="0" fillId="2" borderId="9" xfId="0" applyNumberFormat="1" applyFill="1" applyBorder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44" fontId="6" fillId="2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142-C35C-48BA-930B-FF214A5E0F9A}">
  <sheetPr>
    <pageSetUpPr fitToPage="1"/>
  </sheetPr>
  <dimension ref="B1:L28"/>
  <sheetViews>
    <sheetView showGridLines="0" tabSelected="1" topLeftCell="A19" zoomScale="115" zoomScaleNormal="115" workbookViewId="0">
      <selection sqref="A1:G26"/>
    </sheetView>
  </sheetViews>
  <sheetFormatPr defaultRowHeight="15" x14ac:dyDescent="0.25"/>
  <cols>
    <col min="1" max="1" width="3.28515625" customWidth="1"/>
    <col min="2" max="2" width="48.7109375" bestFit="1" customWidth="1"/>
    <col min="3" max="3" width="23" bestFit="1" customWidth="1"/>
    <col min="4" max="4" width="28.5703125" bestFit="1" customWidth="1"/>
    <col min="5" max="5" width="17.85546875" customWidth="1"/>
    <col min="6" max="6" width="11.7109375" customWidth="1"/>
    <col min="7" max="7" width="3.5703125" customWidth="1"/>
    <col min="8" max="8" width="38.7109375" bestFit="1" customWidth="1"/>
    <col min="9" max="9" width="14.42578125" bestFit="1" customWidth="1"/>
    <col min="10" max="10" width="12.5703125" bestFit="1" customWidth="1"/>
    <col min="11" max="11" width="14.140625" bestFit="1" customWidth="1"/>
  </cols>
  <sheetData>
    <row r="1" spans="2:12" ht="15.75" thickBot="1" x14ac:dyDescent="0.3"/>
    <row r="2" spans="2:12" ht="19.5" x14ac:dyDescent="0.25">
      <c r="B2" s="33" t="s">
        <v>13</v>
      </c>
      <c r="C2" s="34"/>
      <c r="D2" s="35"/>
      <c r="E2" s="57">
        <f>866800 - (866800*0.1)</f>
        <v>780120</v>
      </c>
      <c r="F2" s="58"/>
      <c r="K2" s="52"/>
      <c r="L2" s="52"/>
    </row>
    <row r="3" spans="2:12" ht="19.5" x14ac:dyDescent="0.25">
      <c r="B3" s="36" t="s">
        <v>14</v>
      </c>
      <c r="C3" s="31"/>
      <c r="D3" s="32"/>
      <c r="E3" s="59">
        <f>132000-(132000*0.1)</f>
        <v>118800</v>
      </c>
      <c r="F3" s="60"/>
    </row>
    <row r="4" spans="2:12" ht="20.25" thickBot="1" x14ac:dyDescent="0.3">
      <c r="B4" s="37" t="s">
        <v>17</v>
      </c>
      <c r="C4" s="38"/>
      <c r="D4" s="39"/>
      <c r="E4" s="53">
        <f>149950-(149950*0.1)</f>
        <v>134955</v>
      </c>
      <c r="F4" s="54"/>
      <c r="K4" s="52"/>
      <c r="L4" s="52"/>
    </row>
    <row r="5" spans="2:12" ht="20.25" thickBot="1" x14ac:dyDescent="0.3">
      <c r="B5" s="2" t="s">
        <v>12</v>
      </c>
      <c r="C5" s="3"/>
      <c r="D5" s="4" t="s">
        <v>11</v>
      </c>
      <c r="E5" s="55">
        <f>SUM(E2:F4)</f>
        <v>1033875</v>
      </c>
      <c r="F5" s="56"/>
      <c r="K5" s="52"/>
      <c r="L5" s="52"/>
    </row>
    <row r="6" spans="2:12" ht="15.75" thickBot="1" x14ac:dyDescent="0.3">
      <c r="K6" s="52"/>
      <c r="L6" s="52"/>
    </row>
    <row r="7" spans="2:12" ht="19.5" x14ac:dyDescent="0.25">
      <c r="B7" s="33" t="s">
        <v>15</v>
      </c>
      <c r="C7" s="34"/>
      <c r="D7" s="43">
        <v>0.7</v>
      </c>
      <c r="E7" s="57">
        <f>E5*D7</f>
        <v>723712.5</v>
      </c>
      <c r="F7" s="58"/>
      <c r="K7" s="52"/>
      <c r="L7" s="52"/>
    </row>
    <row r="8" spans="2:12" ht="20.25" thickBot="1" x14ac:dyDescent="0.3">
      <c r="B8" s="37" t="s">
        <v>16</v>
      </c>
      <c r="C8" s="38"/>
      <c r="D8" s="44">
        <v>0.3</v>
      </c>
      <c r="E8" s="53">
        <f>E5*D8</f>
        <v>310162.5</v>
      </c>
      <c r="F8" s="54"/>
      <c r="K8" s="52"/>
      <c r="L8" s="52"/>
    </row>
    <row r="10" spans="2:12" ht="15.75" thickBot="1" x14ac:dyDescent="0.3"/>
    <row r="11" spans="2:12" ht="20.25" thickBot="1" x14ac:dyDescent="0.3">
      <c r="B11" s="18" t="s">
        <v>2</v>
      </c>
      <c r="C11" s="10"/>
      <c r="D11" s="11" t="s">
        <v>3</v>
      </c>
      <c r="E11" s="46" t="s">
        <v>0</v>
      </c>
      <c r="F11" s="47"/>
    </row>
    <row r="12" spans="2:12" ht="17.25" x14ac:dyDescent="0.25">
      <c r="B12" s="24" t="s">
        <v>4</v>
      </c>
      <c r="C12" s="12"/>
      <c r="D12" s="28">
        <v>0.7857142857142857</v>
      </c>
      <c r="E12" s="48">
        <f>E7*D12</f>
        <v>568631.25</v>
      </c>
      <c r="F12" s="49"/>
    </row>
    <row r="13" spans="2:12" ht="18" thickBot="1" x14ac:dyDescent="0.3">
      <c r="B13" s="25" t="s">
        <v>5</v>
      </c>
      <c r="C13" s="13"/>
      <c r="D13" s="29">
        <v>0.5</v>
      </c>
      <c r="E13" s="67">
        <f>E8*D13</f>
        <v>155081.25</v>
      </c>
      <c r="F13" s="68"/>
    </row>
    <row r="14" spans="2:12" ht="20.25" thickBot="1" x14ac:dyDescent="0.3">
      <c r="B14" s="9" t="s">
        <v>6</v>
      </c>
      <c r="C14" s="14" t="s">
        <v>7</v>
      </c>
      <c r="D14" s="45">
        <f>D22</f>
        <v>0.7</v>
      </c>
      <c r="E14" s="61">
        <f>SUM(E12:F13)</f>
        <v>723712.5</v>
      </c>
      <c r="F14" s="62"/>
    </row>
    <row r="15" spans="2:12" ht="15.75" thickBot="1" x14ac:dyDescent="0.3">
      <c r="B15" s="1"/>
      <c r="C15" s="1"/>
      <c r="D15" s="1"/>
      <c r="E15" s="1"/>
    </row>
    <row r="16" spans="2:12" ht="20.25" thickBot="1" x14ac:dyDescent="0.3">
      <c r="B16" s="5" t="s">
        <v>8</v>
      </c>
      <c r="C16" s="19"/>
      <c r="D16" s="20" t="s">
        <v>3</v>
      </c>
      <c r="E16" s="65" t="s">
        <v>0</v>
      </c>
      <c r="F16" s="66"/>
    </row>
    <row r="17" spans="2:7" ht="17.25" x14ac:dyDescent="0.25">
      <c r="B17" s="7" t="s">
        <v>9</v>
      </c>
      <c r="C17" s="21"/>
      <c r="D17" s="26">
        <f>1-D12</f>
        <v>0.2142857142857143</v>
      </c>
      <c r="E17" s="69">
        <f>E7*D17</f>
        <v>155081.25</v>
      </c>
      <c r="F17" s="70"/>
      <c r="G17" s="30"/>
    </row>
    <row r="18" spans="2:7" ht="18" thickBot="1" x14ac:dyDescent="0.3">
      <c r="B18" s="8" t="s">
        <v>10</v>
      </c>
      <c r="C18" s="6"/>
      <c r="D18" s="27">
        <v>0.5</v>
      </c>
      <c r="E18" s="71">
        <f>E8*D18</f>
        <v>155081.25</v>
      </c>
      <c r="F18" s="72"/>
      <c r="G18" s="30"/>
    </row>
    <row r="19" spans="2:7" ht="20.25" thickBot="1" x14ac:dyDescent="0.3">
      <c r="B19" s="22" t="s">
        <v>6</v>
      </c>
      <c r="C19" s="23" t="s">
        <v>7</v>
      </c>
      <c r="D19" s="42">
        <f>D23</f>
        <v>0.3</v>
      </c>
      <c r="E19" s="73">
        <f>SUM(E17:F18)</f>
        <v>310162.5</v>
      </c>
      <c r="F19" s="74"/>
    </row>
    <row r="21" spans="2:7" ht="15.75" thickBot="1" x14ac:dyDescent="0.3"/>
    <row r="22" spans="2:7" ht="20.25" thickBot="1" x14ac:dyDescent="0.3">
      <c r="B22" s="9" t="s">
        <v>2</v>
      </c>
      <c r="C22" s="17"/>
      <c r="D22" s="41">
        <f>E22/E25</f>
        <v>0.7</v>
      </c>
      <c r="E22" s="61">
        <f>E14</f>
        <v>723712.5</v>
      </c>
      <c r="F22" s="62"/>
    </row>
    <row r="23" spans="2:7" ht="20.25" thickBot="1" x14ac:dyDescent="0.3">
      <c r="B23" s="15" t="s">
        <v>8</v>
      </c>
      <c r="C23" s="16"/>
      <c r="D23" s="40">
        <f>E23/E25</f>
        <v>0.3</v>
      </c>
      <c r="E23" s="63">
        <f>E19</f>
        <v>310162.5</v>
      </c>
      <c r="F23" s="64"/>
    </row>
    <row r="24" spans="2:7" ht="15.75" thickBot="1" x14ac:dyDescent="0.3"/>
    <row r="25" spans="2:7" ht="20.25" thickBot="1" x14ac:dyDescent="0.3">
      <c r="B25" s="2" t="s">
        <v>1</v>
      </c>
      <c r="C25" s="3"/>
      <c r="D25" s="4" t="s">
        <v>11</v>
      </c>
      <c r="E25" s="50">
        <f>SUM(E22:F23)</f>
        <v>1033875</v>
      </c>
      <c r="F25" s="51"/>
    </row>
    <row r="27" spans="2:7" x14ac:dyDescent="0.25">
      <c r="E27" s="30"/>
    </row>
    <row r="28" spans="2:7" ht="20.25" customHeight="1" x14ac:dyDescent="0.25"/>
  </sheetData>
  <mergeCells count="23">
    <mergeCell ref="E22:F22"/>
    <mergeCell ref="E23:F23"/>
    <mergeCell ref="E25:F25"/>
    <mergeCell ref="E16:F16"/>
    <mergeCell ref="E13:F13"/>
    <mergeCell ref="E14:F14"/>
    <mergeCell ref="E17:F17"/>
    <mergeCell ref="E18:F18"/>
    <mergeCell ref="E19:F19"/>
    <mergeCell ref="E11:F11"/>
    <mergeCell ref="E12:F12"/>
    <mergeCell ref="K2:L2"/>
    <mergeCell ref="K8:L8"/>
    <mergeCell ref="K4:L4"/>
    <mergeCell ref="K5:L5"/>
    <mergeCell ref="K6:L6"/>
    <mergeCell ref="K7:L7"/>
    <mergeCell ref="E8:F8"/>
    <mergeCell ref="E5:F5"/>
    <mergeCell ref="E2:F2"/>
    <mergeCell ref="E3:F3"/>
    <mergeCell ref="E4:F4"/>
    <mergeCell ref="E7:F7"/>
  </mergeCells>
  <phoneticPr fontId="8" type="noConversion"/>
  <pageMargins left="0.7" right="0.7" top="0.75" bottom="0.75" header="0.3" footer="0.3"/>
  <pageSetup paperSize="9" scale="38" fitToHeight="0" orientation="portrait" r:id="rId1"/>
  <ignoredErrors>
    <ignoredError sqref="D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QS_BH 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cp:lastPrinted>2024-02-28T11:44:22Z</cp:lastPrinted>
  <dcterms:created xsi:type="dcterms:W3CDTF">2023-09-15T07:38:45Z</dcterms:created>
  <dcterms:modified xsi:type="dcterms:W3CDTF">2024-02-28T11:45:40Z</dcterms:modified>
</cp:coreProperties>
</file>