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   Projects\1.   Active\2022\22_11_Arc Project\001_Seyshells 01\- Quotes and Invoices\"/>
    </mc:Choice>
  </mc:AlternateContent>
  <xr:revisionPtr revIDLastSave="0" documentId="13_ncr:1_{DCB59C74-8A8D-495F-ABB1-7189A576F293}" xr6:coauthVersionLast="47" xr6:coauthVersionMax="47" xr10:uidLastSave="{00000000-0000-0000-0000-000000000000}"/>
  <bookViews>
    <workbookView xWindow="240" yWindow="-15900" windowWidth="28350" windowHeight="15135" activeTab="1" xr2:uid="{260A762B-E942-4A40-AAE5-7E980C9B525F}"/>
  </bookViews>
  <sheets>
    <sheet name="Employees" sheetId="1" r:id="rId1"/>
    <sheet name="Project F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7" i="2" l="1"/>
  <c r="J67" i="2"/>
  <c r="I67" i="2"/>
  <c r="N74" i="2"/>
  <c r="O74" i="2" s="1"/>
  <c r="N73" i="2"/>
  <c r="O73" i="2" s="1"/>
  <c r="N72" i="2"/>
  <c r="O72" i="2" s="1"/>
  <c r="N71" i="2"/>
  <c r="O71" i="2" s="1"/>
  <c r="N70" i="2"/>
  <c r="O70" i="2" s="1"/>
  <c r="M69" i="2"/>
  <c r="L50" i="2"/>
  <c r="L58" i="2" s="1"/>
  <c r="N50" i="2"/>
  <c r="N39" i="2"/>
  <c r="N58" i="2"/>
  <c r="L55" i="2"/>
  <c r="L54" i="2"/>
  <c r="L53" i="2"/>
  <c r="L52" i="2"/>
  <c r="L51" i="2"/>
  <c r="K74" i="2"/>
  <c r="K73" i="2"/>
  <c r="K72" i="2"/>
  <c r="K71" i="2"/>
  <c r="K70" i="2"/>
  <c r="H74" i="2"/>
  <c r="H73" i="2"/>
  <c r="H72" i="2"/>
  <c r="H71" i="2"/>
  <c r="H70" i="2"/>
  <c r="K69" i="2"/>
  <c r="J69" i="2"/>
  <c r="H69" i="2"/>
  <c r="M55" i="2"/>
  <c r="O55" i="2" s="1"/>
  <c r="M54" i="2"/>
  <c r="M53" i="2"/>
  <c r="M52" i="2"/>
  <c r="M51" i="2"/>
  <c r="H55" i="2"/>
  <c r="H54" i="2"/>
  <c r="H53" i="2"/>
  <c r="H52" i="2"/>
  <c r="H51" i="2"/>
  <c r="J47" i="2"/>
  <c r="H47" i="2"/>
  <c r="M19" i="2"/>
  <c r="U19" i="2" s="1"/>
  <c r="P17" i="2"/>
  <c r="J55" i="2" s="1"/>
  <c r="P16" i="2"/>
  <c r="J54" i="2" s="1"/>
  <c r="P15" i="2"/>
  <c r="J53" i="2" s="1"/>
  <c r="P14" i="2"/>
  <c r="J52" i="2" s="1"/>
  <c r="P13" i="2"/>
  <c r="J51" i="2" s="1"/>
  <c r="M65" i="2"/>
  <c r="O65" i="2" s="1"/>
  <c r="M64" i="2"/>
  <c r="O64" i="2" s="1"/>
  <c r="M63" i="2"/>
  <c r="O63" i="2" s="1"/>
  <c r="N34" i="2"/>
  <c r="M47" i="2"/>
  <c r="O47" i="2" s="1"/>
  <c r="M46" i="2"/>
  <c r="O46" i="2" s="1"/>
  <c r="M45" i="2"/>
  <c r="O45" i="2" s="1"/>
  <c r="M44" i="2"/>
  <c r="O44" i="2" s="1"/>
  <c r="M35" i="2"/>
  <c r="J65" i="2"/>
  <c r="I65" i="2"/>
  <c r="J46" i="2"/>
  <c r="I47" i="2"/>
  <c r="I46" i="2"/>
  <c r="H65" i="2"/>
  <c r="H46" i="2"/>
  <c r="P11" i="2"/>
  <c r="P10" i="2"/>
  <c r="H40" i="2"/>
  <c r="S19" i="2"/>
  <c r="T19" i="2"/>
  <c r="P9" i="2"/>
  <c r="P8" i="2"/>
  <c r="P7" i="2"/>
  <c r="P6" i="2"/>
  <c r="P5" i="2"/>
  <c r="P4" i="2"/>
  <c r="J45" i="2"/>
  <c r="J64" i="2" s="1"/>
  <c r="J44" i="2"/>
  <c r="J63" i="2" s="1"/>
  <c r="J43" i="2"/>
  <c r="J62" i="2" s="1"/>
  <c r="J42" i="2"/>
  <c r="J61" i="2" s="1"/>
  <c r="J41" i="2"/>
  <c r="J60" i="2" s="1"/>
  <c r="I45" i="2"/>
  <c r="I64" i="2" s="1"/>
  <c r="I44" i="2"/>
  <c r="I63" i="2" s="1"/>
  <c r="I43" i="2"/>
  <c r="I62" i="2" s="1"/>
  <c r="I42" i="2"/>
  <c r="I61" i="2" s="1"/>
  <c r="I41" i="2"/>
  <c r="I60" i="2" s="1"/>
  <c r="K60" i="2" s="1"/>
  <c r="I40" i="2"/>
  <c r="I59" i="2" s="1"/>
  <c r="K59" i="2" s="1"/>
  <c r="H45" i="2"/>
  <c r="H64" i="2" s="1"/>
  <c r="H44" i="2"/>
  <c r="H43" i="2"/>
  <c r="H62" i="2" s="1"/>
  <c r="H42" i="2"/>
  <c r="H41" i="2"/>
  <c r="M43" i="2"/>
  <c r="O43" i="2" s="1"/>
  <c r="M42" i="2"/>
  <c r="O42" i="2" s="1"/>
  <c r="M41" i="2"/>
  <c r="O41" i="2" s="1"/>
  <c r="M40" i="2"/>
  <c r="O40" i="2" s="1"/>
  <c r="M62" i="2"/>
  <c r="O62" i="2" s="1"/>
  <c r="M61" i="2"/>
  <c r="O61" i="2" s="1"/>
  <c r="M60" i="2"/>
  <c r="O60" i="2" s="1"/>
  <c r="M59" i="2"/>
  <c r="O59" i="2" s="1"/>
  <c r="J72" i="2" l="1"/>
  <c r="K63" i="2"/>
  <c r="J74" i="2"/>
  <c r="K65" i="2"/>
  <c r="N33" i="2"/>
  <c r="O54" i="2"/>
  <c r="K61" i="2"/>
  <c r="K62" i="2"/>
  <c r="J71" i="2"/>
  <c r="K64" i="2"/>
  <c r="J73" i="2"/>
  <c r="O39" i="2"/>
  <c r="O51" i="2"/>
  <c r="O52" i="2"/>
  <c r="O53" i="2"/>
  <c r="O58" i="2"/>
  <c r="M50" i="2"/>
  <c r="J70" i="2"/>
  <c r="O69" i="2"/>
  <c r="M58" i="2"/>
  <c r="S58" i="2"/>
  <c r="M39" i="2"/>
  <c r="S21" i="2"/>
  <c r="H63" i="2"/>
  <c r="P28" i="2"/>
  <c r="O57" i="2" l="1"/>
  <c r="O50" i="2"/>
  <c r="H60" i="2"/>
  <c r="H59" i="2"/>
  <c r="H61" i="2"/>
  <c r="M36" i="2"/>
  <c r="M34" i="2" s="1"/>
  <c r="M33" i="2" s="1"/>
  <c r="O35" i="2" l="1"/>
  <c r="P25" i="2" l="1"/>
  <c r="P19" i="2"/>
  <c r="P22" i="2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N17" i="1" l="1"/>
  <c r="O36" i="2"/>
  <c r="O34" i="2" s="1"/>
  <c r="O33" i="2" s="1"/>
  <c r="O78" i="2" s="1"/>
  <c r="O77" i="2" l="1"/>
  <c r="T58" i="2" l="1"/>
</calcChain>
</file>

<file path=xl/sharedStrings.xml><?xml version="1.0" encoding="utf-8"?>
<sst xmlns="http://schemas.openxmlformats.org/spreadsheetml/2006/main" count="135" uniqueCount="98">
  <si>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</si>
  <si>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</si>
  <si>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</si>
  <si>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</si>
  <si>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</si>
  <si>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</si>
  <si>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</si>
  <si>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</si>
  <si>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</si>
  <si>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</si>
  <si>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</si>
  <si>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</si>
  <si>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</si>
  <si>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</si>
  <si>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</si>
  <si>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</si>
  <si>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</si>
  <si>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</si>
  <si>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</si>
  <si>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</si>
  <si>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</si>
  <si>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</si>
  <si>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</si>
  <si>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</si>
  <si>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</si>
  <si>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</si>
  <si>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Discount</t>
  </si>
  <si>
    <t>TOTAL: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</si>
  <si>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</si>
  <si>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</si>
  <si>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</si>
  <si>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</si>
  <si>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</si>
  <si>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</si>
  <si>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</si>
  <si>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</si>
  <si>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</si>
  <si>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</si>
  <si>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</si>
  <si>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Build 3d Model from PDF's</t>
  </si>
  <si>
    <t>Build 3d model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</si>
  <si>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</si>
  <si>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</si>
  <si>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</si>
  <si>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</si>
  <si>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</si>
  <si>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</si>
  <si>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</si>
  <si>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</si>
  <si>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</si>
  <si>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</si>
  <si>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Total Render time</t>
  </si>
  <si>
    <t>Total Add. Renders</t>
  </si>
  <si>
    <t>Total Main renders</t>
  </si>
  <si>
    <t>Total Spaces</t>
  </si>
  <si>
    <t>Additional Render</t>
  </si>
  <si>
    <t>Deadline</t>
  </si>
  <si>
    <t>Handover Date</t>
  </si>
  <si>
    <t>Main render</t>
  </si>
  <si>
    <t>☺</t>
  </si>
  <si>
    <t>Main Renders</t>
  </si>
  <si>
    <t xml:space="preserve">Additional Renders </t>
  </si>
  <si>
    <t xml:space="preserve">Total </t>
  </si>
  <si>
    <t>Total Renders</t>
  </si>
  <si>
    <t>Hannes</t>
  </si>
  <si>
    <t>DRAFT RENDER SPACES</t>
  </si>
  <si>
    <t>Private Room</t>
  </si>
  <si>
    <t>Grand Living</t>
  </si>
  <si>
    <t>Guest Bedroom</t>
  </si>
  <si>
    <t>Guest En-suite</t>
  </si>
  <si>
    <t xml:space="preserve">Grotto </t>
  </si>
  <si>
    <t>Beach Pavilion</t>
  </si>
  <si>
    <t>Exterior Overview video</t>
  </si>
  <si>
    <t>Exterior Landscaping and scene</t>
  </si>
  <si>
    <t>VIDEO ANIMATIONS</t>
  </si>
  <si>
    <t>Decending Doors for Master Bedroom</t>
  </si>
  <si>
    <t>Master Bedroom Exterior view</t>
  </si>
  <si>
    <t>Decending doors for Master En-suite</t>
  </si>
  <si>
    <t>Decending doors for Grand living</t>
  </si>
  <si>
    <t>Decending doors for Guest Bedroom</t>
  </si>
  <si>
    <t>Overall exterior animation</t>
  </si>
  <si>
    <t>Videos</t>
  </si>
  <si>
    <t>Animations</t>
  </si>
  <si>
    <t>TOTAL</t>
  </si>
  <si>
    <t>Video Animations</t>
  </si>
  <si>
    <t>Duration = seconds</t>
  </si>
  <si>
    <t>FPS</t>
  </si>
  <si>
    <t>Rebus Price</t>
  </si>
  <si>
    <t>Setup Time (hrs)</t>
  </si>
  <si>
    <t>3d Working Time</t>
  </si>
  <si>
    <t>Draft Renders</t>
  </si>
  <si>
    <t>Yes / 1</t>
  </si>
  <si>
    <t>Master Bedroom adjustments 3d Modelling</t>
  </si>
  <si>
    <t>Total Workin Days</t>
  </si>
  <si>
    <t>Total Days</t>
  </si>
  <si>
    <t>Est. Hours</t>
  </si>
  <si>
    <t>Total incl Markup</t>
  </si>
  <si>
    <t xml:space="preserve">Markup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</si>
</sst>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&quot;#,##0.00;[Red]\-&quot;R&quot;#,##0.00"/>
    <numFmt numFmtId="164" formatCode="&quot;R&quot;#,##0.00"/>
    <numFmt numFmtId="165" formatCode="&quot;R&quot;#,##0"/>
    <numFmt numFmtId="166" formatCode="[$R-1C09]\ #,##0"/>
    <numFmt numFmtId="167" formatCode="[$R-1C09]#,##0.00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color theme="0" tint="-0.34998626667073579"/>
      <name val="Century Gothic"/>
      <family val="2"/>
    </font>
    <font>
      <b/>
      <sz val="12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7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9" xfId="0" applyFont="1" applyBorder="1"/>
    <xf numFmtId="0" fontId="2" fillId="0" borderId="3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6" fillId="3" borderId="33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5" xfId="0" applyNumberFormat="1" applyFont="1" applyBorder="1"/>
    <xf numFmtId="0" fontId="10" fillId="0" borderId="35" xfId="0" applyFont="1" applyBorder="1"/>
    <xf numFmtId="0" fontId="3" fillId="0" borderId="0" xfId="0" applyFont="1" applyAlignment="1">
      <alignment vertical="center"/>
    </xf>
    <xf numFmtId="0" fontId="2" fillId="7" borderId="0" xfId="0" applyFont="1" applyFill="1"/>
    <xf numFmtId="0" fontId="2" fillId="0" borderId="1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30" xfId="0" applyNumberFormat="1" applyFont="1" applyFill="1" applyBorder="1"/>
    <xf numFmtId="0" fontId="10" fillId="0" borderId="30" xfId="0" applyFont="1" applyFill="1" applyBorder="1" applyAlignment="1">
      <alignment horizontal="right"/>
    </xf>
    <xf numFmtId="0" fontId="2" fillId="0" borderId="30" xfId="0" applyFont="1" applyFill="1" applyBorder="1" applyAlignment="1">
      <alignment horizontal="right"/>
    </xf>
    <xf numFmtId="0" fontId="10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164" fontId="2" fillId="0" borderId="10" xfId="0" applyNumberFormat="1" applyFont="1" applyBorder="1"/>
    <xf numFmtId="164" fontId="2" fillId="0" borderId="0" xfId="0" applyNumberFormat="1" applyFont="1" applyBorder="1" applyAlignment="1">
      <alignment horizontal="center" vertical="center"/>
    </xf>
    <xf numFmtId="164" fontId="2" fillId="0" borderId="7" xfId="0" applyNumberFormat="1" applyFont="1" applyBorder="1"/>
    <xf numFmtId="0" fontId="2" fillId="0" borderId="6" xfId="0" applyFont="1" applyBorder="1"/>
    <xf numFmtId="0" fontId="2" fillId="0" borderId="8" xfId="0" applyFont="1" applyBorder="1"/>
    <xf numFmtId="164" fontId="2" fillId="0" borderId="14" xfId="0" applyNumberFormat="1" applyFont="1" applyBorder="1"/>
    <xf numFmtId="0" fontId="2" fillId="0" borderId="0" xfId="0" applyFont="1" applyBorder="1" applyAlignment="1"/>
    <xf numFmtId="0" fontId="8" fillId="0" borderId="0" xfId="1" applyFont="1" applyFill="1" applyBorder="1" applyAlignment="1"/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/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/>
    <xf numFmtId="0" fontId="2" fillId="0" borderId="14" xfId="0" applyFont="1" applyBorder="1"/>
    <xf numFmtId="0" fontId="2" fillId="0" borderId="0" xfId="0" applyFont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164" fontId="11" fillId="0" borderId="0" xfId="0" applyNumberFormat="1" applyFont="1" applyBorder="1"/>
    <xf numFmtId="0" fontId="2" fillId="0" borderId="14" xfId="0" applyFont="1" applyBorder="1" applyAlignment="1">
      <alignment vertical="center"/>
    </xf>
    <xf numFmtId="0" fontId="11" fillId="0" borderId="0" xfId="0" applyFont="1" applyBorder="1"/>
    <xf numFmtId="0" fontId="1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14" xfId="0" applyFont="1" applyBorder="1"/>
    <xf numFmtId="0" fontId="10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2" fillId="0" borderId="0" xfId="0" applyNumberFormat="1" applyFont="1" applyFill="1" applyBorder="1"/>
    <xf numFmtId="0" fontId="7" fillId="0" borderId="0" xfId="0" applyFont="1" applyFill="1" applyBorder="1" applyAlignment="1"/>
    <xf numFmtId="0" fontId="2" fillId="0" borderId="0" xfId="0" applyFont="1" applyFill="1" applyBorder="1"/>
    <xf numFmtId="0" fontId="6" fillId="5" borderId="45" xfId="0" applyFont="1" applyFill="1" applyBorder="1" applyAlignment="1"/>
    <xf numFmtId="0" fontId="6" fillId="5" borderId="46" xfId="0" applyFont="1" applyFill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12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164" fontId="6" fillId="5" borderId="11" xfId="0" applyNumberFormat="1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164" fontId="2" fillId="0" borderId="30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164" fontId="6" fillId="0" borderId="11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/>
    </xf>
    <xf numFmtId="164" fontId="2" fillId="0" borderId="44" xfId="0" applyNumberFormat="1" applyFont="1" applyFill="1" applyBorder="1" applyAlignment="1">
      <alignment horizontal="center"/>
    </xf>
    <xf numFmtId="164" fontId="2" fillId="0" borderId="43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6" fillId="0" borderId="8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2" fillId="0" borderId="47" xfId="0" applyFont="1" applyFill="1" applyBorder="1" applyAlignment="1">
      <alignment horizontal="center"/>
    </xf>
    <xf numFmtId="0" fontId="13" fillId="0" borderId="47" xfId="0" applyFont="1" applyFill="1" applyBorder="1" applyAlignment="1">
      <alignment horizontal="center"/>
    </xf>
    <xf numFmtId="164" fontId="2" fillId="0" borderId="8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8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/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164" fontId="6" fillId="9" borderId="11" xfId="0" applyNumberFormat="1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164" fontId="17" fillId="0" borderId="14" xfId="0" applyNumberFormat="1" applyFont="1" applyBorder="1"/>
    <xf numFmtId="164" fontId="6" fillId="0" borderId="1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0" borderId="20" xfId="0" applyNumberFormat="1" applyFont="1" applyBorder="1" applyAlignment="1">
      <alignment horizontal="center" vertical="center"/>
    </xf>
    <xf numFmtId="164" fontId="11" fillId="0" borderId="0" xfId="0" applyNumberFormat="1" applyFont="1"/>
    <xf numFmtId="0" fontId="6" fillId="0" borderId="2" xfId="0" applyFont="1" applyBorder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T21" sqref="T21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44"/>
      <c r="B1" s="145"/>
      <c r="C1" s="145"/>
      <c r="D1" s="145"/>
      <c r="E1" s="146"/>
    </row>
    <row r="2" spans="1:22" x14ac:dyDescent="0.3">
      <c r="A2" s="147"/>
      <c r="B2" s="148"/>
      <c r="C2" s="148"/>
      <c r="D2" s="148"/>
      <c r="E2" s="149"/>
    </row>
    <row r="3" spans="1:22" x14ac:dyDescent="0.3">
      <c r="A3" s="147"/>
      <c r="B3" s="148"/>
      <c r="C3" s="148"/>
      <c r="D3" s="148"/>
      <c r="E3" s="149"/>
    </row>
    <row r="4" spans="1:22" x14ac:dyDescent="0.3">
      <c r="A4" s="147"/>
      <c r="B4" s="148"/>
      <c r="C4" s="148"/>
      <c r="D4" s="148"/>
      <c r="E4" s="149"/>
    </row>
    <row r="5" spans="1:22" x14ac:dyDescent="0.3">
      <c r="A5" s="147"/>
      <c r="B5" s="148"/>
      <c r="C5" s="148"/>
      <c r="D5" s="148"/>
      <c r="E5" s="149"/>
    </row>
    <row r="6" spans="1:22" x14ac:dyDescent="0.3">
      <c r="A6" s="147"/>
      <c r="B6" s="148"/>
      <c r="C6" s="148"/>
      <c r="D6" s="148"/>
      <c r="E6" s="149"/>
    </row>
    <row r="7" spans="1:22" x14ac:dyDescent="0.3">
      <c r="A7" s="147"/>
      <c r="B7" s="148"/>
      <c r="C7" s="148"/>
      <c r="D7" s="148"/>
      <c r="E7" s="149"/>
    </row>
    <row r="8" spans="1:22" x14ac:dyDescent="0.3">
      <c r="A8" s="147"/>
      <c r="B8" s="148"/>
      <c r="C8" s="148"/>
      <c r="D8" s="148"/>
      <c r="E8" s="149"/>
    </row>
    <row r="9" spans="1:22" x14ac:dyDescent="0.3">
      <c r="A9" s="147"/>
      <c r="B9" s="148"/>
      <c r="C9" s="148"/>
      <c r="D9" s="148"/>
      <c r="E9" s="149"/>
    </row>
    <row r="10" spans="1:22" ht="18" thickBot="1" x14ac:dyDescent="0.35">
      <c r="A10" s="150"/>
      <c r="B10" s="151"/>
      <c r="C10" s="151"/>
      <c r="D10" s="151"/>
      <c r="E10" s="152"/>
    </row>
    <row r="11" spans="1:22" ht="21" thickBot="1" x14ac:dyDescent="0.35">
      <c r="A11" s="164" t="s">
        <v>8</v>
      </c>
      <c r="B11" s="158"/>
      <c r="C11" s="158"/>
      <c r="D11" s="158"/>
      <c r="E11" s="159"/>
      <c r="M11" s="11"/>
      <c r="N11" s="157" t="s">
        <v>9</v>
      </c>
      <c r="O11" s="158"/>
      <c r="P11" s="158"/>
      <c r="Q11" s="158"/>
      <c r="R11" s="159"/>
    </row>
    <row r="12" spans="1:22" ht="18.75" customHeight="1" thickBot="1" x14ac:dyDescent="0.35">
      <c r="A12" s="4"/>
      <c r="B12" s="153" t="s">
        <v>1</v>
      </c>
      <c r="C12" s="154"/>
      <c r="D12" s="10" t="s">
        <v>0</v>
      </c>
      <c r="E12" s="165" t="s">
        <v>2</v>
      </c>
      <c r="F12" s="166"/>
      <c r="G12" s="167"/>
      <c r="H12" s="162" t="s">
        <v>12</v>
      </c>
      <c r="I12" s="163"/>
      <c r="J12" s="8"/>
      <c r="K12" s="9" t="s">
        <v>5</v>
      </c>
      <c r="N12" s="160" t="s">
        <v>10</v>
      </c>
      <c r="O12" s="161"/>
      <c r="P12" s="12" t="s">
        <v>13</v>
      </c>
      <c r="Q12" s="161" t="s">
        <v>11</v>
      </c>
      <c r="R12" s="161"/>
      <c r="S12" s="12" t="s">
        <v>14</v>
      </c>
      <c r="T12" s="161" t="s">
        <v>28</v>
      </c>
      <c r="U12" s="161"/>
      <c r="V12" s="13" t="s">
        <v>15</v>
      </c>
    </row>
    <row r="13" spans="1:22" ht="18" thickBot="1" x14ac:dyDescent="0.35">
      <c r="A13" s="5">
        <v>1</v>
      </c>
      <c r="B13" s="168" t="s">
        <v>6</v>
      </c>
      <c r="C13" s="168"/>
      <c r="D13" s="1" t="s">
        <v>3</v>
      </c>
      <c r="E13" s="6"/>
      <c r="F13" s="169">
        <v>40870</v>
      </c>
      <c r="G13" s="169"/>
      <c r="H13" s="7">
        <v>0.15</v>
      </c>
      <c r="I13" s="6">
        <f>F13*H13</f>
        <v>6130.5</v>
      </c>
      <c r="K13" s="6">
        <f>F13+I13</f>
        <v>47000.5</v>
      </c>
      <c r="M13" s="6"/>
      <c r="N13" s="175">
        <v>21</v>
      </c>
      <c r="O13" s="176"/>
      <c r="P13" s="14">
        <f>K13/N13</f>
        <v>2238.1190476190477</v>
      </c>
      <c r="Q13" s="176">
        <v>8</v>
      </c>
      <c r="R13" s="176"/>
      <c r="S13" s="14">
        <f>P13/Q13</f>
        <v>279.76488095238096</v>
      </c>
      <c r="T13" s="176">
        <v>2.4</v>
      </c>
      <c r="U13" s="177"/>
      <c r="V13" s="15">
        <f>S13*T13</f>
        <v>671.43571428571431</v>
      </c>
    </row>
    <row r="14" spans="1:22" ht="18" thickBot="1" x14ac:dyDescent="0.35">
      <c r="A14" s="5">
        <v>2</v>
      </c>
      <c r="B14" s="155" t="s">
        <v>7</v>
      </c>
      <c r="C14" s="155"/>
      <c r="D14" s="1" t="s">
        <v>3</v>
      </c>
      <c r="F14" s="156">
        <v>38000</v>
      </c>
      <c r="G14" s="156"/>
      <c r="H14" s="7">
        <v>0.15</v>
      </c>
      <c r="I14" s="6">
        <f>F14*H14</f>
        <v>5700</v>
      </c>
      <c r="K14" s="6">
        <f>F14+I14</f>
        <v>43700</v>
      </c>
      <c r="N14" s="178">
        <v>21</v>
      </c>
      <c r="O14" s="179"/>
      <c r="P14" s="14">
        <f>K14/N14</f>
        <v>2080.9523809523807</v>
      </c>
      <c r="Q14" s="180">
        <v>8</v>
      </c>
      <c r="R14" s="179"/>
      <c r="S14" s="14">
        <f>P14/Q14</f>
        <v>260.11904761904759</v>
      </c>
      <c r="T14" s="180">
        <v>2.4</v>
      </c>
      <c r="U14" s="181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172" t="s">
        <v>29</v>
      </c>
      <c r="O16" s="173"/>
      <c r="P16" s="174"/>
    </row>
    <row r="17" spans="1:16" ht="18" thickBot="1" x14ac:dyDescent="0.35">
      <c r="A17" s="5"/>
      <c r="N17" s="170">
        <f>V13*Q13</f>
        <v>5371.4857142857145</v>
      </c>
      <c r="O17" s="171"/>
      <c r="P17" s="46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172" t="s">
        <v>29</v>
      </c>
      <c r="O20" s="173"/>
      <c r="P20" s="174"/>
    </row>
    <row r="21" spans="1:16" ht="18" thickBot="1" x14ac:dyDescent="0.35">
      <c r="A21" s="5"/>
      <c r="N21" s="170">
        <f>V14*Q14</f>
        <v>4994.2857142857138</v>
      </c>
      <c r="O21" s="171"/>
      <c r="P21" s="46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59"/>
  <sheetViews>
    <sheetView tabSelected="1" topLeftCell="A31" zoomScale="60" zoomScaleNormal="60" workbookViewId="0">
      <selection activeCell="O57" activeCellId="2" sqref="O39:P39 O50:P50 O57:P57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0.140625" style="1" bestFit="1" customWidth="1"/>
    <col min="9" max="10" width="25.42578125" style="1" bestFit="1" customWidth="1"/>
    <col min="11" max="11" width="28.28515625" style="1" bestFit="1" customWidth="1"/>
    <col min="12" max="12" width="16.85546875" style="1" customWidth="1"/>
    <col min="13" max="13" width="21.42578125" style="1" bestFit="1" customWidth="1"/>
    <col min="14" max="14" width="17.7109375" style="1" bestFit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45.4257812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202"/>
      <c r="B2" s="202"/>
      <c r="C2" s="202"/>
      <c r="D2" s="202"/>
      <c r="E2" s="202"/>
      <c r="H2" s="204" t="s">
        <v>34</v>
      </c>
      <c r="I2" s="204"/>
    </row>
    <row r="3" spans="1:21" ht="21" thickBot="1" x14ac:dyDescent="0.35">
      <c r="A3" s="202"/>
      <c r="B3" s="202"/>
      <c r="C3" s="202"/>
      <c r="D3" s="202"/>
      <c r="E3" s="202"/>
      <c r="H3" s="86" t="s">
        <v>38</v>
      </c>
      <c r="I3" s="205" t="s">
        <v>35</v>
      </c>
      <c r="J3" s="206"/>
      <c r="K3" s="118" t="s">
        <v>36</v>
      </c>
      <c r="L3" s="119" t="s">
        <v>37</v>
      </c>
      <c r="M3" s="120" t="s">
        <v>58</v>
      </c>
      <c r="N3" s="188" t="s">
        <v>50</v>
      </c>
      <c r="O3" s="189"/>
      <c r="P3" s="188" t="s">
        <v>4</v>
      </c>
      <c r="Q3" s="190"/>
      <c r="R3" s="191"/>
      <c r="S3" s="1" t="s">
        <v>60</v>
      </c>
      <c r="T3" s="1" t="s">
        <v>61</v>
      </c>
    </row>
    <row r="4" spans="1:21" x14ac:dyDescent="0.3">
      <c r="A4" s="202"/>
      <c r="B4" s="202"/>
      <c r="C4" s="202"/>
      <c r="D4" s="202"/>
      <c r="E4" s="202"/>
      <c r="H4" s="83">
        <v>1</v>
      </c>
      <c r="I4" s="199" t="s">
        <v>76</v>
      </c>
      <c r="J4" s="199"/>
      <c r="K4" s="85" t="s">
        <v>59</v>
      </c>
      <c r="L4" s="117"/>
      <c r="M4" s="84">
        <v>1</v>
      </c>
      <c r="N4" s="199">
        <v>0</v>
      </c>
      <c r="O4" s="199"/>
      <c r="P4" s="199">
        <f t="shared" ref="P4:P9" si="0">SUM(M4+N4)</f>
        <v>1</v>
      </c>
      <c r="Q4" s="199"/>
      <c r="R4" s="199"/>
      <c r="S4" s="220">
        <v>5000</v>
      </c>
      <c r="T4" s="156">
        <v>3000</v>
      </c>
    </row>
    <row r="5" spans="1:21" x14ac:dyDescent="0.3">
      <c r="A5" s="202"/>
      <c r="B5" s="202"/>
      <c r="C5" s="202"/>
      <c r="D5" s="202"/>
      <c r="E5" s="202"/>
      <c r="H5" s="88">
        <v>2</v>
      </c>
      <c r="I5" s="200" t="s">
        <v>66</v>
      </c>
      <c r="J5" s="200"/>
      <c r="K5" s="110" t="s">
        <v>59</v>
      </c>
      <c r="L5" s="116"/>
      <c r="M5" s="89">
        <v>1</v>
      </c>
      <c r="N5" s="201">
        <v>1</v>
      </c>
      <c r="O5" s="201"/>
      <c r="P5" s="201">
        <f t="shared" si="0"/>
        <v>2</v>
      </c>
      <c r="Q5" s="201"/>
      <c r="R5" s="201"/>
      <c r="S5" s="220"/>
      <c r="T5" s="156"/>
    </row>
    <row r="6" spans="1:21" x14ac:dyDescent="0.3">
      <c r="A6" s="202"/>
      <c r="B6" s="202"/>
      <c r="C6" s="202"/>
      <c r="D6" s="202"/>
      <c r="E6" s="202"/>
      <c r="H6" s="87">
        <v>3</v>
      </c>
      <c r="I6" s="182" t="s">
        <v>67</v>
      </c>
      <c r="J6" s="182"/>
      <c r="K6" s="110" t="s">
        <v>59</v>
      </c>
      <c r="L6" s="116"/>
      <c r="M6" s="87">
        <v>2</v>
      </c>
      <c r="N6" s="213">
        <v>2</v>
      </c>
      <c r="O6" s="213"/>
      <c r="P6" s="201">
        <f t="shared" si="0"/>
        <v>4</v>
      </c>
      <c r="Q6" s="201"/>
      <c r="R6" s="201"/>
      <c r="S6" s="220"/>
      <c r="T6" s="156"/>
    </row>
    <row r="7" spans="1:21" x14ac:dyDescent="0.3">
      <c r="A7" s="202"/>
      <c r="B7" s="202"/>
      <c r="C7" s="202"/>
      <c r="D7" s="202"/>
      <c r="E7" s="202"/>
      <c r="H7" s="87">
        <v>4</v>
      </c>
      <c r="I7" s="182" t="s">
        <v>68</v>
      </c>
      <c r="J7" s="182"/>
      <c r="K7" s="110" t="s">
        <v>59</v>
      </c>
      <c r="L7" s="116"/>
      <c r="M7" s="87">
        <v>1</v>
      </c>
      <c r="N7" s="182">
        <v>1</v>
      </c>
      <c r="O7" s="182"/>
      <c r="P7" s="201">
        <f t="shared" si="0"/>
        <v>2</v>
      </c>
      <c r="Q7" s="201"/>
      <c r="R7" s="201"/>
      <c r="S7" s="220"/>
      <c r="T7" s="156"/>
    </row>
    <row r="8" spans="1:21" x14ac:dyDescent="0.3">
      <c r="A8" s="202"/>
      <c r="B8" s="202"/>
      <c r="C8" s="202"/>
      <c r="D8" s="202"/>
      <c r="E8" s="202"/>
      <c r="H8" s="87">
        <v>5</v>
      </c>
      <c r="I8" s="182" t="s">
        <v>69</v>
      </c>
      <c r="J8" s="182"/>
      <c r="K8" s="110" t="s">
        <v>59</v>
      </c>
      <c r="L8" s="116"/>
      <c r="M8" s="87">
        <v>1</v>
      </c>
      <c r="N8" s="201">
        <v>1</v>
      </c>
      <c r="O8" s="201"/>
      <c r="P8" s="201">
        <f t="shared" si="0"/>
        <v>2</v>
      </c>
      <c r="Q8" s="201"/>
      <c r="R8" s="201"/>
      <c r="S8" s="220"/>
      <c r="T8" s="156"/>
    </row>
    <row r="9" spans="1:21" x14ac:dyDescent="0.3">
      <c r="A9" s="202"/>
      <c r="B9" s="202"/>
      <c r="C9" s="202"/>
      <c r="D9" s="202"/>
      <c r="E9" s="202"/>
      <c r="H9" s="87">
        <v>6</v>
      </c>
      <c r="I9" s="182" t="s">
        <v>70</v>
      </c>
      <c r="J9" s="182"/>
      <c r="K9" s="116"/>
      <c r="L9" s="110" t="s">
        <v>59</v>
      </c>
      <c r="M9" s="87">
        <v>1</v>
      </c>
      <c r="N9" s="201">
        <v>1</v>
      </c>
      <c r="O9" s="201"/>
      <c r="P9" s="201">
        <f t="shared" si="0"/>
        <v>2</v>
      </c>
      <c r="Q9" s="201"/>
      <c r="R9" s="201"/>
      <c r="S9" s="220"/>
      <c r="T9" s="156"/>
    </row>
    <row r="10" spans="1:21" x14ac:dyDescent="0.3">
      <c r="A10" s="202"/>
      <c r="B10" s="202"/>
      <c r="C10" s="202"/>
      <c r="D10" s="202"/>
      <c r="E10" s="202"/>
      <c r="H10" s="108">
        <v>7</v>
      </c>
      <c r="I10" s="182" t="s">
        <v>71</v>
      </c>
      <c r="J10" s="182"/>
      <c r="K10" s="116"/>
      <c r="L10" s="110" t="s">
        <v>59</v>
      </c>
      <c r="M10" s="108">
        <v>1</v>
      </c>
      <c r="N10" s="201">
        <v>1</v>
      </c>
      <c r="O10" s="201"/>
      <c r="P10" s="201">
        <f t="shared" ref="P10:P11" si="1">SUM(M10+N10)</f>
        <v>2</v>
      </c>
      <c r="Q10" s="201"/>
      <c r="R10" s="201"/>
      <c r="S10" s="220"/>
      <c r="T10" s="156"/>
    </row>
    <row r="11" spans="1:21" x14ac:dyDescent="0.3">
      <c r="A11" s="202"/>
      <c r="B11" s="202"/>
      <c r="C11" s="202"/>
      <c r="D11" s="202"/>
      <c r="E11" s="202"/>
      <c r="H11" s="108">
        <v>8</v>
      </c>
      <c r="I11" s="182" t="s">
        <v>72</v>
      </c>
      <c r="J11" s="182"/>
      <c r="K11" s="116"/>
      <c r="L11" s="110" t="s">
        <v>59</v>
      </c>
      <c r="M11" s="108">
        <v>1</v>
      </c>
      <c r="N11" s="201">
        <v>0</v>
      </c>
      <c r="O11" s="201"/>
      <c r="P11" s="201">
        <f t="shared" si="1"/>
        <v>1</v>
      </c>
      <c r="Q11" s="201"/>
      <c r="R11" s="201"/>
      <c r="S11" s="220"/>
      <c r="T11" s="156"/>
      <c r="U11" s="1" t="s">
        <v>82</v>
      </c>
    </row>
    <row r="12" spans="1:21" x14ac:dyDescent="0.3">
      <c r="A12" s="202"/>
      <c r="B12" s="202"/>
      <c r="C12" s="202"/>
      <c r="D12" s="202"/>
      <c r="E12" s="202"/>
      <c r="H12" s="232" t="s">
        <v>74</v>
      </c>
      <c r="I12" s="232"/>
      <c r="J12" s="232"/>
      <c r="K12" s="116"/>
      <c r="L12" s="124"/>
      <c r="M12" s="201" t="s">
        <v>82</v>
      </c>
      <c r="N12" s="201"/>
      <c r="O12" s="201"/>
      <c r="P12" s="201"/>
      <c r="Q12" s="201"/>
      <c r="R12" s="201"/>
      <c r="S12" s="220"/>
      <c r="T12" s="156"/>
      <c r="U12" s="156">
        <v>5000</v>
      </c>
    </row>
    <row r="13" spans="1:21" x14ac:dyDescent="0.3">
      <c r="A13" s="202"/>
      <c r="B13" s="202"/>
      <c r="C13" s="202"/>
      <c r="D13" s="202"/>
      <c r="E13" s="202"/>
      <c r="H13" s="108">
        <v>1</v>
      </c>
      <c r="I13" s="182" t="s">
        <v>75</v>
      </c>
      <c r="J13" s="182"/>
      <c r="K13" s="116"/>
      <c r="L13" s="123" t="s">
        <v>59</v>
      </c>
      <c r="M13" s="182">
        <v>1</v>
      </c>
      <c r="N13" s="182"/>
      <c r="O13" s="182"/>
      <c r="P13" s="201">
        <f>M13</f>
        <v>1</v>
      </c>
      <c r="Q13" s="201"/>
      <c r="R13" s="201"/>
      <c r="S13" s="220"/>
      <c r="T13" s="156"/>
      <c r="U13" s="156"/>
    </row>
    <row r="14" spans="1:21" x14ac:dyDescent="0.3">
      <c r="A14" s="202"/>
      <c r="B14" s="202"/>
      <c r="C14" s="202"/>
      <c r="D14" s="202"/>
      <c r="E14" s="202"/>
      <c r="H14" s="108">
        <v>2</v>
      </c>
      <c r="I14" s="182" t="s">
        <v>77</v>
      </c>
      <c r="J14" s="182"/>
      <c r="K14" s="116"/>
      <c r="L14" s="123" t="s">
        <v>59</v>
      </c>
      <c r="M14" s="182">
        <v>1</v>
      </c>
      <c r="N14" s="182"/>
      <c r="O14" s="182"/>
      <c r="P14" s="201">
        <f>M14</f>
        <v>1</v>
      </c>
      <c r="Q14" s="201"/>
      <c r="R14" s="201"/>
      <c r="S14" s="220"/>
      <c r="T14" s="156"/>
      <c r="U14" s="156"/>
    </row>
    <row r="15" spans="1:21" x14ac:dyDescent="0.3">
      <c r="A15" s="202"/>
      <c r="B15" s="202"/>
      <c r="C15" s="202"/>
      <c r="D15" s="202"/>
      <c r="E15" s="202"/>
      <c r="H15" s="108">
        <v>3</v>
      </c>
      <c r="I15" s="182" t="s">
        <v>78</v>
      </c>
      <c r="J15" s="182"/>
      <c r="K15" s="116"/>
      <c r="L15" s="123" t="s">
        <v>59</v>
      </c>
      <c r="M15" s="182">
        <v>1</v>
      </c>
      <c r="N15" s="182"/>
      <c r="O15" s="182"/>
      <c r="P15" s="201">
        <f>M15</f>
        <v>1</v>
      </c>
      <c r="Q15" s="201"/>
      <c r="R15" s="201"/>
      <c r="S15" s="220"/>
      <c r="T15" s="156"/>
      <c r="U15" s="156"/>
    </row>
    <row r="16" spans="1:21" x14ac:dyDescent="0.3">
      <c r="A16" s="202"/>
      <c r="B16" s="202"/>
      <c r="C16" s="202"/>
      <c r="D16" s="202"/>
      <c r="E16" s="202"/>
      <c r="H16" s="108">
        <v>4</v>
      </c>
      <c r="I16" s="182" t="s">
        <v>79</v>
      </c>
      <c r="J16" s="182"/>
      <c r="K16" s="116"/>
      <c r="L16" s="123" t="s">
        <v>59</v>
      </c>
      <c r="M16" s="182">
        <v>1</v>
      </c>
      <c r="N16" s="182"/>
      <c r="O16" s="182"/>
      <c r="P16" s="201">
        <f>M16</f>
        <v>1</v>
      </c>
      <c r="Q16" s="201"/>
      <c r="R16" s="201"/>
      <c r="S16" s="220"/>
      <c r="T16" s="156"/>
      <c r="U16" s="156"/>
    </row>
    <row r="17" spans="1:21" x14ac:dyDescent="0.3">
      <c r="A17" s="202"/>
      <c r="B17" s="202"/>
      <c r="C17" s="202"/>
      <c r="D17" s="202"/>
      <c r="E17" s="202"/>
      <c r="H17" s="108">
        <v>5</v>
      </c>
      <c r="I17" s="182" t="s">
        <v>80</v>
      </c>
      <c r="J17" s="182"/>
      <c r="K17" s="116"/>
      <c r="L17" s="123" t="s">
        <v>59</v>
      </c>
      <c r="M17" s="182">
        <v>1</v>
      </c>
      <c r="N17" s="182"/>
      <c r="O17" s="182"/>
      <c r="P17" s="201">
        <f>M17</f>
        <v>1</v>
      </c>
      <c r="Q17" s="201"/>
      <c r="R17" s="201"/>
      <c r="S17" s="220"/>
      <c r="T17" s="156"/>
      <c r="U17" s="156"/>
    </row>
    <row r="18" spans="1:21" ht="18" thickBot="1" x14ac:dyDescent="0.35">
      <c r="A18" s="202"/>
      <c r="B18" s="202"/>
      <c r="C18" s="202"/>
      <c r="D18" s="202"/>
      <c r="E18" s="202"/>
      <c r="H18" s="108"/>
      <c r="I18" s="182"/>
      <c r="J18" s="182"/>
      <c r="K18" s="115"/>
      <c r="L18" s="115"/>
      <c r="M18" s="108"/>
      <c r="N18" s="201"/>
      <c r="O18" s="201"/>
      <c r="P18" s="207"/>
      <c r="Q18" s="207"/>
      <c r="R18" s="207"/>
      <c r="S18" s="221"/>
      <c r="T18" s="222"/>
      <c r="U18" s="156"/>
    </row>
    <row r="19" spans="1:21" ht="18" thickBot="1" x14ac:dyDescent="0.35">
      <c r="A19" s="202"/>
      <c r="B19" s="202"/>
      <c r="C19" s="202"/>
      <c r="D19" s="202"/>
      <c r="E19" s="202"/>
      <c r="H19" s="243" t="s">
        <v>83</v>
      </c>
      <c r="I19" s="243"/>
      <c r="J19" s="243"/>
      <c r="K19" s="243"/>
      <c r="L19" s="244"/>
      <c r="M19" s="214">
        <f>SUM(M13:O17)</f>
        <v>5</v>
      </c>
      <c r="N19" s="215"/>
      <c r="O19" s="216"/>
      <c r="P19" s="214">
        <f>SUM(P4:P9)</f>
        <v>13</v>
      </c>
      <c r="Q19" s="215"/>
      <c r="R19" s="216"/>
      <c r="S19" s="121">
        <f>SUM(M4:M9)*S4</f>
        <v>35000</v>
      </c>
      <c r="T19" s="122">
        <f>SUM(N4:O9)*T4</f>
        <v>18000</v>
      </c>
      <c r="U19" s="125">
        <f>M19*U12</f>
        <v>25000</v>
      </c>
    </row>
    <row r="20" spans="1:21" ht="23.25" thickBot="1" x14ac:dyDescent="0.35">
      <c r="A20" s="202"/>
      <c r="B20" s="202"/>
      <c r="C20" s="202"/>
      <c r="D20" s="202"/>
      <c r="E20" s="202"/>
      <c r="S20" s="242" t="s">
        <v>62</v>
      </c>
      <c r="T20" s="242"/>
      <c r="U20" s="242"/>
    </row>
    <row r="21" spans="1:21" ht="21" thickBot="1" x14ac:dyDescent="0.35">
      <c r="A21" s="202"/>
      <c r="B21" s="202"/>
      <c r="C21" s="202"/>
      <c r="D21" s="202"/>
      <c r="E21" s="202"/>
      <c r="H21" s="35" t="s">
        <v>39</v>
      </c>
      <c r="I21" s="36"/>
      <c r="J21" s="36"/>
      <c r="K21" s="37"/>
      <c r="L21" s="23" t="s">
        <v>17</v>
      </c>
      <c r="M21" s="24"/>
      <c r="N21" s="23" t="s">
        <v>16</v>
      </c>
      <c r="O21" s="24"/>
      <c r="P21" s="23" t="s">
        <v>18</v>
      </c>
      <c r="Q21" s="25"/>
      <c r="R21" s="26"/>
      <c r="S21" s="239">
        <f>SUM(S19:U19)</f>
        <v>78000</v>
      </c>
      <c r="T21" s="240"/>
      <c r="U21" s="241"/>
    </row>
    <row r="22" spans="1:21" x14ac:dyDescent="0.3">
      <c r="A22" s="202"/>
      <c r="B22" s="202"/>
      <c r="C22" s="202"/>
      <c r="D22" s="202"/>
      <c r="E22" s="202"/>
      <c r="H22" s="27" t="s">
        <v>40</v>
      </c>
      <c r="I22" s="28" t="s">
        <v>19</v>
      </c>
      <c r="J22" s="28"/>
      <c r="K22" s="29"/>
      <c r="L22" s="33">
        <v>45</v>
      </c>
      <c r="M22" s="34"/>
      <c r="N22" s="27">
        <v>273</v>
      </c>
      <c r="O22" s="29"/>
      <c r="P22" s="30">
        <f>L22*N22</f>
        <v>12285</v>
      </c>
      <c r="Q22" s="31"/>
      <c r="R22" s="32"/>
    </row>
    <row r="23" spans="1:21" ht="18" thickBot="1" x14ac:dyDescent="0.35">
      <c r="A23" s="202"/>
      <c r="B23" s="202"/>
      <c r="C23" s="202"/>
      <c r="D23" s="202"/>
      <c r="E23" s="202"/>
    </row>
    <row r="24" spans="1:21" ht="21" thickBot="1" x14ac:dyDescent="0.35">
      <c r="A24" s="202"/>
      <c r="B24" s="202"/>
      <c r="C24" s="202"/>
      <c r="D24" s="202"/>
      <c r="E24" s="202"/>
      <c r="H24" s="20" t="s">
        <v>41</v>
      </c>
      <c r="I24" s="21"/>
      <c r="J24" s="21"/>
      <c r="K24" s="22"/>
      <c r="L24" s="23" t="s">
        <v>17</v>
      </c>
      <c r="M24" s="24"/>
      <c r="N24" s="23" t="s">
        <v>16</v>
      </c>
      <c r="O24" s="24"/>
      <c r="P24" s="23" t="s">
        <v>18</v>
      </c>
      <c r="Q24" s="25"/>
      <c r="R24" s="26"/>
    </row>
    <row r="25" spans="1:21" x14ac:dyDescent="0.3">
      <c r="A25" s="202"/>
      <c r="B25" s="202"/>
      <c r="C25" s="202"/>
      <c r="D25" s="202"/>
      <c r="E25" s="202"/>
      <c r="H25" s="27" t="s">
        <v>19</v>
      </c>
      <c r="I25" s="28"/>
      <c r="J25" s="28"/>
      <c r="K25" s="29"/>
      <c r="L25" s="33">
        <v>20</v>
      </c>
      <c r="M25" s="34"/>
      <c r="N25" s="27">
        <v>273</v>
      </c>
      <c r="O25" s="29"/>
      <c r="P25" s="30">
        <f>L25*N25</f>
        <v>5460</v>
      </c>
      <c r="Q25" s="31"/>
      <c r="R25" s="32"/>
      <c r="S25" s="3"/>
    </row>
    <row r="26" spans="1:21" ht="18" thickBot="1" x14ac:dyDescent="0.35">
      <c r="A26" s="202"/>
      <c r="B26" s="202"/>
      <c r="C26" s="202"/>
      <c r="D26" s="202"/>
      <c r="E26" s="202"/>
      <c r="H26" s="47"/>
      <c r="I26" s="47"/>
      <c r="J26" s="47"/>
      <c r="K26" s="47"/>
      <c r="L26" s="60"/>
      <c r="M26" s="60"/>
      <c r="N26" s="47"/>
      <c r="O26" s="47"/>
      <c r="P26" s="90"/>
      <c r="Q26" s="90"/>
      <c r="R26" s="90"/>
      <c r="S26" s="61"/>
    </row>
    <row r="27" spans="1:21" ht="21" thickBot="1" x14ac:dyDescent="0.35">
      <c r="A27" s="202"/>
      <c r="B27" s="202"/>
      <c r="C27" s="202"/>
      <c r="D27" s="202"/>
      <c r="E27" s="202"/>
      <c r="H27" s="63" t="s">
        <v>44</v>
      </c>
      <c r="I27" s="64"/>
      <c r="J27" s="64"/>
      <c r="K27" s="65" t="s">
        <v>45</v>
      </c>
      <c r="L27" s="66" t="s">
        <v>17</v>
      </c>
      <c r="M27" s="67"/>
      <c r="N27" s="66" t="s">
        <v>16</v>
      </c>
      <c r="O27" s="67"/>
      <c r="P27" s="66" t="s">
        <v>18</v>
      </c>
      <c r="Q27" s="68"/>
      <c r="R27" s="69"/>
      <c r="S27" s="61"/>
    </row>
    <row r="28" spans="1:21" x14ac:dyDescent="0.3">
      <c r="A28" s="202"/>
      <c r="B28" s="202"/>
      <c r="C28" s="202"/>
      <c r="D28" s="202"/>
      <c r="E28" s="202"/>
      <c r="H28" s="27" t="s">
        <v>19</v>
      </c>
      <c r="I28" s="28"/>
      <c r="J28" s="28"/>
      <c r="K28" s="29" t="s">
        <v>46</v>
      </c>
      <c r="L28" s="33">
        <v>60</v>
      </c>
      <c r="M28" s="34"/>
      <c r="N28" s="27">
        <v>273</v>
      </c>
      <c r="O28" s="29"/>
      <c r="P28" s="30">
        <f>L28*N28</f>
        <v>16380</v>
      </c>
      <c r="Q28" s="31"/>
      <c r="R28" s="32"/>
      <c r="S28" s="61"/>
    </row>
    <row r="29" spans="1:21" ht="21" customHeight="1" thickBot="1" x14ac:dyDescent="0.35">
      <c r="A29" s="203"/>
      <c r="B29" s="203"/>
      <c r="C29" s="203"/>
      <c r="D29" s="203"/>
      <c r="E29" s="203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3"/>
    </row>
    <row r="30" spans="1:21" ht="21" thickBot="1" x14ac:dyDescent="0.35">
      <c r="A30" s="185" t="s">
        <v>32</v>
      </c>
      <c r="B30" s="186"/>
      <c r="C30" s="186"/>
      <c r="D30" s="186"/>
      <c r="E30" s="187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3"/>
    </row>
    <row r="31" spans="1:21" ht="18.75" customHeight="1" thickBot="1" x14ac:dyDescent="0.35">
      <c r="A31" s="192" t="s">
        <v>33</v>
      </c>
      <c r="B31" s="192"/>
      <c r="C31" s="192"/>
      <c r="D31" s="192"/>
      <c r="E31" s="192"/>
      <c r="F31" s="3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1:21" ht="21" customHeight="1" thickBot="1" x14ac:dyDescent="0.35">
      <c r="A32" s="81"/>
      <c r="B32" s="81"/>
      <c r="C32" s="81"/>
      <c r="D32" s="195" t="s">
        <v>57</v>
      </c>
      <c r="E32" s="195"/>
      <c r="F32" s="81"/>
      <c r="G32" s="81"/>
      <c r="H32" s="236" t="s">
        <v>24</v>
      </c>
      <c r="I32" s="237"/>
      <c r="J32" s="238"/>
      <c r="L32" s="3" t="s">
        <v>25</v>
      </c>
      <c r="M32" s="1" t="s">
        <v>95</v>
      </c>
      <c r="N32" s="1" t="s">
        <v>94</v>
      </c>
      <c r="O32" s="254" t="s">
        <v>83</v>
      </c>
      <c r="P32" s="254"/>
    </row>
    <row r="33" spans="1:18" ht="18" customHeight="1" thickBot="1" x14ac:dyDescent="0.35">
      <c r="A33" s="196" t="s">
        <v>56</v>
      </c>
      <c r="B33" s="197"/>
      <c r="C33" s="198"/>
      <c r="D33" s="193"/>
      <c r="E33" s="194"/>
      <c r="F33" s="81"/>
      <c r="G33" s="81"/>
      <c r="H33" s="264" t="s">
        <v>42</v>
      </c>
      <c r="I33" s="265"/>
      <c r="J33" s="265"/>
      <c r="K33" s="261"/>
      <c r="L33" s="261"/>
      <c r="M33" s="270">
        <f>M34+M39+M50</f>
        <v>68</v>
      </c>
      <c r="N33" s="268">
        <f>N34+N39+N50</f>
        <v>8.5</v>
      </c>
      <c r="O33" s="266">
        <f>O34+O39+O50</f>
        <v>45628</v>
      </c>
      <c r="P33" s="267"/>
      <c r="Q33" s="49"/>
    </row>
    <row r="34" spans="1:18" ht="18" thickBot="1" x14ac:dyDescent="0.35">
      <c r="A34" s="81"/>
      <c r="B34" s="81"/>
      <c r="C34" s="81"/>
      <c r="D34" s="81"/>
      <c r="E34" s="81"/>
      <c r="F34" s="81"/>
      <c r="G34" s="81"/>
      <c r="H34" s="255"/>
      <c r="I34" s="256"/>
      <c r="J34" s="256"/>
      <c r="K34" s="107" t="s">
        <v>22</v>
      </c>
      <c r="L34" s="107" t="s">
        <v>23</v>
      </c>
      <c r="M34" s="257">
        <f>M36+M35</f>
        <v>24</v>
      </c>
      <c r="N34" s="258">
        <f>N36+N35</f>
        <v>3</v>
      </c>
      <c r="O34" s="259">
        <f>SUM(O35:P36)</f>
        <v>16104</v>
      </c>
      <c r="P34" s="260"/>
      <c r="Q34" s="2"/>
      <c r="R34" s="2"/>
    </row>
    <row r="35" spans="1:18" x14ac:dyDescent="0.3">
      <c r="A35" s="81"/>
      <c r="B35" s="81"/>
      <c r="C35" s="81"/>
      <c r="D35" s="81"/>
      <c r="E35" s="81"/>
      <c r="F35" s="81"/>
      <c r="G35" s="81"/>
      <c r="H35" s="233" t="s">
        <v>73</v>
      </c>
      <c r="I35" s="234"/>
      <c r="J35" s="53" t="s">
        <v>19</v>
      </c>
      <c r="K35" s="53" t="s">
        <v>64</v>
      </c>
      <c r="L35" s="53">
        <v>671</v>
      </c>
      <c r="M35" s="55">
        <f>N35*8</f>
        <v>8</v>
      </c>
      <c r="N35" s="54">
        <v>1</v>
      </c>
      <c r="O35" s="231">
        <f>M35*L35</f>
        <v>5368</v>
      </c>
      <c r="P35" s="231"/>
      <c r="Q35" s="2"/>
      <c r="R35" s="2"/>
    </row>
    <row r="36" spans="1:18" x14ac:dyDescent="0.3">
      <c r="A36" s="81"/>
      <c r="B36" s="81"/>
      <c r="C36" s="81"/>
      <c r="D36" s="81"/>
      <c r="E36" s="81"/>
      <c r="F36" s="81"/>
      <c r="G36" s="81"/>
      <c r="H36" s="227" t="s">
        <v>92</v>
      </c>
      <c r="I36" s="228"/>
      <c r="J36" s="42" t="s">
        <v>19</v>
      </c>
      <c r="K36" s="42" t="s">
        <v>64</v>
      </c>
      <c r="L36" s="42">
        <v>671</v>
      </c>
      <c r="M36" s="18">
        <f>N36*8</f>
        <v>16</v>
      </c>
      <c r="N36" s="43">
        <v>2</v>
      </c>
      <c r="O36" s="229">
        <f>M36*L36</f>
        <v>10736</v>
      </c>
      <c r="P36" s="230"/>
      <c r="Q36" s="2"/>
      <c r="R36" s="2"/>
    </row>
    <row r="37" spans="1:18" x14ac:dyDescent="0.3">
      <c r="A37" s="81"/>
      <c r="B37" s="81"/>
      <c r="C37" s="81"/>
      <c r="D37" s="81"/>
      <c r="E37" s="81"/>
      <c r="F37" s="81"/>
      <c r="G37" s="81"/>
      <c r="H37" s="91"/>
      <c r="I37" s="71"/>
      <c r="J37" s="93"/>
      <c r="K37" s="49"/>
      <c r="L37" s="50"/>
      <c r="M37" s="49"/>
      <c r="N37" s="56"/>
      <c r="O37" s="60"/>
      <c r="P37" s="60"/>
      <c r="Q37" s="2"/>
      <c r="R37" s="2"/>
    </row>
    <row r="38" spans="1:18" ht="18" thickBot="1" x14ac:dyDescent="0.35">
      <c r="A38" s="81"/>
      <c r="B38" s="81"/>
      <c r="C38" s="81"/>
      <c r="D38" s="81"/>
      <c r="E38" s="81"/>
      <c r="F38" s="81"/>
      <c r="G38" s="81"/>
      <c r="H38" s="57"/>
      <c r="I38" s="235" t="s">
        <v>47</v>
      </c>
      <c r="J38" s="235"/>
      <c r="K38" s="47"/>
      <c r="L38" s="50"/>
      <c r="M38" s="49" t="s">
        <v>89</v>
      </c>
      <c r="N38" s="56"/>
      <c r="O38" s="60"/>
      <c r="P38" s="60"/>
      <c r="Q38" s="2"/>
      <c r="R38" s="2"/>
    </row>
    <row r="39" spans="1:18" ht="18" thickBot="1" x14ac:dyDescent="0.35">
      <c r="A39" s="81"/>
      <c r="B39" s="81"/>
      <c r="C39" s="81"/>
      <c r="D39" s="81"/>
      <c r="E39" s="81"/>
      <c r="F39" s="81"/>
      <c r="G39" s="94"/>
      <c r="H39" s="92" t="s">
        <v>65</v>
      </c>
      <c r="I39" s="91" t="s">
        <v>49</v>
      </c>
      <c r="J39" s="91" t="s">
        <v>55</v>
      </c>
      <c r="K39" s="91" t="s">
        <v>90</v>
      </c>
      <c r="L39" s="50"/>
      <c r="M39" s="131">
        <f>SUM(M40:M47)</f>
        <v>36</v>
      </c>
      <c r="N39" s="114">
        <f>SUM(N40:N47)</f>
        <v>4.5</v>
      </c>
      <c r="O39" s="252">
        <f>SUM(O40:P47)</f>
        <v>24156</v>
      </c>
      <c r="P39" s="253"/>
      <c r="Q39" s="2"/>
      <c r="R39" s="2"/>
    </row>
    <row r="40" spans="1:18" x14ac:dyDescent="0.3">
      <c r="A40" s="81"/>
      <c r="B40" s="81"/>
      <c r="C40" s="81"/>
      <c r="D40" s="81"/>
      <c r="E40" s="81"/>
      <c r="F40" s="81"/>
      <c r="G40" s="94">
        <v>1</v>
      </c>
      <c r="H40" s="91" t="str">
        <f t="shared" ref="H40:H47" si="2">I4</f>
        <v>Master Bedroom Exterior view</v>
      </c>
      <c r="I40" s="58">
        <f t="shared" ref="I40:I47" si="3">M4</f>
        <v>1</v>
      </c>
      <c r="J40" s="91">
        <v>0</v>
      </c>
      <c r="K40" s="107" t="s">
        <v>91</v>
      </c>
      <c r="L40" s="50">
        <v>671</v>
      </c>
      <c r="M40" s="105">
        <f t="shared" ref="M40:M47" si="4">N40*8</f>
        <v>4</v>
      </c>
      <c r="N40" s="113">
        <v>0.5</v>
      </c>
      <c r="O40" s="219">
        <f t="shared" ref="O40:O47" si="5">M40*L40</f>
        <v>2684</v>
      </c>
      <c r="P40" s="219"/>
      <c r="Q40" s="2"/>
      <c r="R40" s="2"/>
    </row>
    <row r="41" spans="1:18" x14ac:dyDescent="0.3">
      <c r="A41" s="81"/>
      <c r="B41" s="81"/>
      <c r="C41" s="81"/>
      <c r="D41" s="81"/>
      <c r="E41" s="81"/>
      <c r="F41" s="81"/>
      <c r="G41" s="94">
        <v>2</v>
      </c>
      <c r="H41" s="91" t="str">
        <f t="shared" si="2"/>
        <v>Private Room</v>
      </c>
      <c r="I41" s="91">
        <f t="shared" si="3"/>
        <v>1</v>
      </c>
      <c r="J41" s="91">
        <f t="shared" ref="J41:J47" si="6">N5</f>
        <v>1</v>
      </c>
      <c r="K41" s="107" t="s">
        <v>91</v>
      </c>
      <c r="L41" s="50">
        <v>671</v>
      </c>
      <c r="M41" s="105">
        <f t="shared" si="4"/>
        <v>4</v>
      </c>
      <c r="N41" s="113">
        <v>0.5</v>
      </c>
      <c r="O41" s="219">
        <f t="shared" si="5"/>
        <v>2684</v>
      </c>
      <c r="P41" s="219"/>
      <c r="Q41" s="2"/>
      <c r="R41" s="2"/>
    </row>
    <row r="42" spans="1:18" x14ac:dyDescent="0.3">
      <c r="A42" s="81"/>
      <c r="B42" s="81"/>
      <c r="C42" s="81"/>
      <c r="D42" s="81"/>
      <c r="E42" s="81"/>
      <c r="F42" s="81"/>
      <c r="G42" s="94">
        <v>3</v>
      </c>
      <c r="H42" s="91" t="str">
        <f t="shared" si="2"/>
        <v>Grand Living</v>
      </c>
      <c r="I42" s="91">
        <f t="shared" si="3"/>
        <v>2</v>
      </c>
      <c r="J42" s="91">
        <f t="shared" si="6"/>
        <v>2</v>
      </c>
      <c r="K42" s="107" t="s">
        <v>91</v>
      </c>
      <c r="L42" s="50">
        <v>671</v>
      </c>
      <c r="M42" s="105">
        <f t="shared" si="4"/>
        <v>4</v>
      </c>
      <c r="N42" s="113">
        <v>0.5</v>
      </c>
      <c r="O42" s="219">
        <f t="shared" si="5"/>
        <v>2684</v>
      </c>
      <c r="P42" s="219"/>
      <c r="Q42" s="2"/>
      <c r="R42" s="2"/>
    </row>
    <row r="43" spans="1:18" x14ac:dyDescent="0.3">
      <c r="A43" s="81"/>
      <c r="B43" s="81"/>
      <c r="C43" s="81"/>
      <c r="D43" s="81"/>
      <c r="E43" s="81"/>
      <c r="F43" s="81"/>
      <c r="G43" s="94">
        <v>4</v>
      </c>
      <c r="H43" s="91" t="str">
        <f t="shared" si="2"/>
        <v>Guest Bedroom</v>
      </c>
      <c r="I43" s="91">
        <f t="shared" si="3"/>
        <v>1</v>
      </c>
      <c r="J43" s="91">
        <f t="shared" si="6"/>
        <v>1</v>
      </c>
      <c r="K43" s="107" t="s">
        <v>91</v>
      </c>
      <c r="L43" s="50">
        <v>671</v>
      </c>
      <c r="M43" s="105">
        <f t="shared" si="4"/>
        <v>8</v>
      </c>
      <c r="N43" s="113">
        <v>1</v>
      </c>
      <c r="O43" s="219">
        <f t="shared" si="5"/>
        <v>5368</v>
      </c>
      <c r="P43" s="219"/>
      <c r="Q43" s="2"/>
      <c r="R43" s="2"/>
    </row>
    <row r="44" spans="1:18" x14ac:dyDescent="0.3">
      <c r="A44" s="81"/>
      <c r="B44" s="81"/>
      <c r="C44" s="81"/>
      <c r="D44" s="81"/>
      <c r="E44" s="81"/>
      <c r="F44" s="81"/>
      <c r="G44" s="94">
        <v>5</v>
      </c>
      <c r="H44" s="94" t="str">
        <f t="shared" si="2"/>
        <v>Guest En-suite</v>
      </c>
      <c r="I44" s="94">
        <f t="shared" si="3"/>
        <v>1</v>
      </c>
      <c r="J44" s="94">
        <f t="shared" si="6"/>
        <v>1</v>
      </c>
      <c r="K44" s="107" t="s">
        <v>91</v>
      </c>
      <c r="L44" s="50">
        <v>671</v>
      </c>
      <c r="M44" s="105">
        <f t="shared" si="4"/>
        <v>4</v>
      </c>
      <c r="N44" s="113">
        <v>0.5</v>
      </c>
      <c r="O44" s="219">
        <f t="shared" si="5"/>
        <v>2684</v>
      </c>
      <c r="P44" s="219"/>
      <c r="Q44" s="2"/>
      <c r="R44" s="2"/>
    </row>
    <row r="45" spans="1:18" x14ac:dyDescent="0.3">
      <c r="A45" s="81"/>
      <c r="B45" s="81"/>
      <c r="C45" s="81"/>
      <c r="D45" s="81"/>
      <c r="E45" s="81"/>
      <c r="F45" s="81"/>
      <c r="G45" s="94">
        <v>6</v>
      </c>
      <c r="H45" s="94" t="str">
        <f t="shared" si="2"/>
        <v xml:space="preserve">Grotto </v>
      </c>
      <c r="I45" s="94">
        <f t="shared" si="3"/>
        <v>1</v>
      </c>
      <c r="J45" s="94">
        <f t="shared" si="6"/>
        <v>1</v>
      </c>
      <c r="K45" s="107" t="s">
        <v>91</v>
      </c>
      <c r="L45" s="50">
        <v>671</v>
      </c>
      <c r="M45" s="105">
        <f t="shared" si="4"/>
        <v>4</v>
      </c>
      <c r="N45" s="113">
        <v>0.5</v>
      </c>
      <c r="O45" s="219">
        <f t="shared" si="5"/>
        <v>2684</v>
      </c>
      <c r="P45" s="219"/>
      <c r="Q45" s="2"/>
      <c r="R45" s="2"/>
    </row>
    <row r="46" spans="1:18" x14ac:dyDescent="0.3">
      <c r="A46" s="81"/>
      <c r="B46" s="81"/>
      <c r="C46" s="81"/>
      <c r="D46" s="81"/>
      <c r="E46" s="81"/>
      <c r="F46" s="81"/>
      <c r="G46" s="105">
        <v>7</v>
      </c>
      <c r="H46" s="105" t="str">
        <f t="shared" si="2"/>
        <v>Beach Pavilion</v>
      </c>
      <c r="I46" s="105">
        <f t="shared" si="3"/>
        <v>1</v>
      </c>
      <c r="J46" s="105">
        <f t="shared" si="6"/>
        <v>1</v>
      </c>
      <c r="K46" s="107" t="s">
        <v>91</v>
      </c>
      <c r="L46" s="50">
        <v>671</v>
      </c>
      <c r="M46" s="105">
        <f t="shared" si="4"/>
        <v>4</v>
      </c>
      <c r="N46" s="113">
        <v>0.5</v>
      </c>
      <c r="O46" s="219">
        <f t="shared" si="5"/>
        <v>2684</v>
      </c>
      <c r="P46" s="219"/>
      <c r="Q46" s="2"/>
      <c r="R46" s="2"/>
    </row>
    <row r="47" spans="1:18" x14ac:dyDescent="0.3">
      <c r="A47" s="81"/>
      <c r="B47" s="81"/>
      <c r="C47" s="81"/>
      <c r="D47" s="81"/>
      <c r="E47" s="81"/>
      <c r="F47" s="81"/>
      <c r="G47" s="105">
        <v>8</v>
      </c>
      <c r="H47" s="105" t="str">
        <f t="shared" si="2"/>
        <v>Exterior Overview video</v>
      </c>
      <c r="I47" s="105">
        <f t="shared" si="3"/>
        <v>1</v>
      </c>
      <c r="J47" s="105">
        <f t="shared" si="6"/>
        <v>0</v>
      </c>
      <c r="K47" s="107" t="s">
        <v>91</v>
      </c>
      <c r="L47" s="50">
        <v>671</v>
      </c>
      <c r="M47" s="105">
        <f t="shared" si="4"/>
        <v>4</v>
      </c>
      <c r="N47" s="113">
        <v>0.5</v>
      </c>
      <c r="O47" s="219">
        <f t="shared" si="5"/>
        <v>2684</v>
      </c>
      <c r="P47" s="219"/>
      <c r="Q47" s="2"/>
      <c r="R47" s="2"/>
    </row>
    <row r="48" spans="1:18" x14ac:dyDescent="0.3">
      <c r="A48" s="81"/>
      <c r="B48" s="81"/>
      <c r="C48" s="81"/>
      <c r="D48" s="81"/>
      <c r="E48" s="81"/>
      <c r="F48" s="81"/>
      <c r="G48" s="135"/>
      <c r="H48" s="135"/>
      <c r="I48" s="135"/>
      <c r="J48" s="135"/>
      <c r="K48" s="107"/>
      <c r="L48" s="50"/>
      <c r="M48" s="135"/>
      <c r="N48" s="113"/>
      <c r="O48" s="133"/>
      <c r="P48" s="133"/>
      <c r="Q48" s="2"/>
      <c r="R48" s="2"/>
    </row>
    <row r="49" spans="1:21" ht="18" thickBot="1" x14ac:dyDescent="0.35">
      <c r="A49" s="81"/>
      <c r="B49" s="81"/>
      <c r="C49" s="81"/>
      <c r="D49" s="81"/>
      <c r="E49" s="81"/>
      <c r="F49" s="81"/>
      <c r="G49" s="105"/>
      <c r="H49" s="105"/>
      <c r="I49" s="105"/>
      <c r="J49" s="105"/>
      <c r="K49" s="107"/>
      <c r="L49" s="50"/>
      <c r="M49" s="136" t="s">
        <v>88</v>
      </c>
      <c r="N49" s="130" t="s">
        <v>20</v>
      </c>
      <c r="O49" s="106"/>
      <c r="P49" s="106"/>
      <c r="Q49" s="2"/>
      <c r="R49" s="2"/>
    </row>
    <row r="50" spans="1:21" ht="18" thickBot="1" x14ac:dyDescent="0.35">
      <c r="A50" s="81"/>
      <c r="B50" s="81"/>
      <c r="C50" s="81"/>
      <c r="D50" s="81"/>
      <c r="E50" s="81"/>
      <c r="F50" s="81"/>
      <c r="G50" s="94"/>
      <c r="H50" s="245" t="s">
        <v>84</v>
      </c>
      <c r="I50" s="245"/>
      <c r="J50" s="126" t="s">
        <v>81</v>
      </c>
      <c r="K50" s="129" t="s">
        <v>85</v>
      </c>
      <c r="L50" s="128" t="str">
        <f>L34</f>
        <v>Hrly Rate</v>
      </c>
      <c r="M50" s="269">
        <f>SUM(M51:M55)</f>
        <v>8</v>
      </c>
      <c r="N50" s="143">
        <f>SUM(N51:N55)</f>
        <v>1</v>
      </c>
      <c r="O50" s="247">
        <f>SUM(O51:P55)</f>
        <v>5368.0000000000009</v>
      </c>
      <c r="P50" s="251"/>
      <c r="Q50" s="2"/>
      <c r="R50" s="2"/>
    </row>
    <row r="51" spans="1:21" x14ac:dyDescent="0.3">
      <c r="A51" s="81"/>
      <c r="B51" s="81"/>
      <c r="C51" s="81"/>
      <c r="D51" s="81"/>
      <c r="E51" s="81"/>
      <c r="F51" s="81"/>
      <c r="G51" s="105">
        <v>1</v>
      </c>
      <c r="H51" s="235" t="str">
        <f>I13</f>
        <v>Decending Doors for Master Bedroom</v>
      </c>
      <c r="I51" s="235"/>
      <c r="J51" s="105">
        <f>P13</f>
        <v>1</v>
      </c>
      <c r="K51" s="107">
        <v>10</v>
      </c>
      <c r="L51" s="76">
        <f>L40</f>
        <v>671</v>
      </c>
      <c r="M51" s="105">
        <f>N51*8</f>
        <v>1.6</v>
      </c>
      <c r="N51" s="113">
        <v>0.2</v>
      </c>
      <c r="O51" s="219">
        <f>M51*L51</f>
        <v>1073.6000000000001</v>
      </c>
      <c r="P51" s="219"/>
      <c r="Q51" s="2"/>
      <c r="R51" s="2"/>
    </row>
    <row r="52" spans="1:21" x14ac:dyDescent="0.3">
      <c r="A52" s="81"/>
      <c r="B52" s="81"/>
      <c r="C52" s="81"/>
      <c r="D52" s="81"/>
      <c r="E52" s="81"/>
      <c r="F52" s="81"/>
      <c r="G52" s="105">
        <v>2</v>
      </c>
      <c r="H52" s="235" t="str">
        <f>I14</f>
        <v>Decending doors for Master En-suite</v>
      </c>
      <c r="I52" s="235"/>
      <c r="J52" s="105">
        <f>P14</f>
        <v>1</v>
      </c>
      <c r="K52" s="107">
        <v>10</v>
      </c>
      <c r="L52" s="76">
        <f>L41</f>
        <v>671</v>
      </c>
      <c r="M52" s="105">
        <f>N52*8</f>
        <v>1.6</v>
      </c>
      <c r="N52" s="113">
        <v>0.2</v>
      </c>
      <c r="O52" s="219">
        <f>M52*L52</f>
        <v>1073.6000000000001</v>
      </c>
      <c r="P52" s="219"/>
      <c r="Q52" s="2"/>
      <c r="R52" s="2"/>
    </row>
    <row r="53" spans="1:21" x14ac:dyDescent="0.3">
      <c r="A53" s="81"/>
      <c r="B53" s="81"/>
      <c r="C53" s="81"/>
      <c r="D53" s="81"/>
      <c r="E53" s="81"/>
      <c r="F53" s="81"/>
      <c r="G53" s="105">
        <v>3</v>
      </c>
      <c r="H53" s="235" t="str">
        <f>I15</f>
        <v>Decending doors for Grand living</v>
      </c>
      <c r="I53" s="235"/>
      <c r="J53" s="105">
        <f>P15</f>
        <v>1</v>
      </c>
      <c r="K53" s="107">
        <v>10</v>
      </c>
      <c r="L53" s="76">
        <f>L42</f>
        <v>671</v>
      </c>
      <c r="M53" s="105">
        <f>N53*8</f>
        <v>1.6</v>
      </c>
      <c r="N53" s="113">
        <v>0.2</v>
      </c>
      <c r="O53" s="219">
        <f>M53*L53</f>
        <v>1073.6000000000001</v>
      </c>
      <c r="P53" s="219"/>
      <c r="Q53" s="2"/>
      <c r="R53" s="2"/>
    </row>
    <row r="54" spans="1:21" x14ac:dyDescent="0.3">
      <c r="A54" s="81"/>
      <c r="B54" s="81"/>
      <c r="C54" s="81"/>
      <c r="D54" s="81"/>
      <c r="E54" s="81"/>
      <c r="F54" s="81"/>
      <c r="G54" s="105">
        <v>4</v>
      </c>
      <c r="H54" s="235" t="str">
        <f>I16</f>
        <v>Decending doors for Guest Bedroom</v>
      </c>
      <c r="I54" s="235"/>
      <c r="J54" s="105">
        <f>P16</f>
        <v>1</v>
      </c>
      <c r="K54" s="107">
        <v>10</v>
      </c>
      <c r="L54" s="76">
        <f>L43</f>
        <v>671</v>
      </c>
      <c r="M54" s="105">
        <f>N54*8</f>
        <v>1.6</v>
      </c>
      <c r="N54" s="113">
        <v>0.2</v>
      </c>
      <c r="O54" s="219">
        <f>M54*L54</f>
        <v>1073.6000000000001</v>
      </c>
      <c r="P54" s="219"/>
      <c r="Q54" s="2"/>
      <c r="R54" s="2"/>
    </row>
    <row r="55" spans="1:21" x14ac:dyDescent="0.3">
      <c r="A55" s="81"/>
      <c r="B55" s="81"/>
      <c r="C55" s="81"/>
      <c r="D55" s="81"/>
      <c r="E55" s="81"/>
      <c r="F55" s="81"/>
      <c r="G55" s="105">
        <v>5</v>
      </c>
      <c r="H55" s="235" t="str">
        <f>I17</f>
        <v>Overall exterior animation</v>
      </c>
      <c r="I55" s="235"/>
      <c r="J55" s="105">
        <f>P17</f>
        <v>1</v>
      </c>
      <c r="K55" s="107">
        <v>10</v>
      </c>
      <c r="L55" s="76">
        <f>L44</f>
        <v>671</v>
      </c>
      <c r="M55" s="105">
        <f>N55*8</f>
        <v>1.6</v>
      </c>
      <c r="N55" s="113">
        <v>0.2</v>
      </c>
      <c r="O55" s="219">
        <f>M55*L55</f>
        <v>1073.6000000000001</v>
      </c>
      <c r="P55" s="219"/>
      <c r="Q55" s="2"/>
      <c r="R55" s="2"/>
    </row>
    <row r="56" spans="1:21" ht="19.5" thickBot="1" x14ac:dyDescent="0.35">
      <c r="A56" s="81"/>
      <c r="B56" s="81"/>
      <c r="C56" s="81"/>
      <c r="D56" s="81"/>
      <c r="E56" s="81"/>
      <c r="F56" s="81"/>
      <c r="G56" s="105"/>
      <c r="H56" s="126"/>
      <c r="I56" s="105"/>
      <c r="J56" s="105"/>
      <c r="K56" s="107"/>
      <c r="L56" s="50"/>
      <c r="M56" s="262"/>
      <c r="N56" s="262"/>
      <c r="O56" s="263"/>
      <c r="P56" s="263"/>
      <c r="Q56" s="2"/>
      <c r="R56" s="2"/>
    </row>
    <row r="57" spans="1:21" ht="18" thickBot="1" x14ac:dyDescent="0.35">
      <c r="A57" s="81"/>
      <c r="B57" s="81"/>
      <c r="C57" s="81"/>
      <c r="D57" s="81"/>
      <c r="E57" s="81"/>
      <c r="F57" s="81"/>
      <c r="G57" s="94"/>
      <c r="H57" s="183" t="s">
        <v>43</v>
      </c>
      <c r="I57" s="184"/>
      <c r="J57" s="184"/>
      <c r="K57" s="184"/>
      <c r="L57" s="184"/>
      <c r="M57" s="141" t="s">
        <v>21</v>
      </c>
      <c r="N57" s="140" t="s">
        <v>20</v>
      </c>
      <c r="O57" s="217">
        <f>O58+O69</f>
        <v>28527.06</v>
      </c>
      <c r="P57" s="218"/>
      <c r="Q57" s="2"/>
      <c r="R57" s="2"/>
      <c r="S57" s="74" t="s">
        <v>93</v>
      </c>
      <c r="T57" s="70" t="s">
        <v>31</v>
      </c>
      <c r="U57" s="16"/>
    </row>
    <row r="58" spans="1:21" ht="18" thickBot="1" x14ac:dyDescent="0.35">
      <c r="A58" s="81"/>
      <c r="B58" s="81"/>
      <c r="C58" s="81"/>
      <c r="D58" s="81"/>
      <c r="E58" s="81"/>
      <c r="F58" s="81"/>
      <c r="G58" s="81"/>
      <c r="H58" s="92" t="s">
        <v>48</v>
      </c>
      <c r="I58" s="95" t="s">
        <v>49</v>
      </c>
      <c r="J58" s="96" t="s">
        <v>50</v>
      </c>
      <c r="K58" s="112" t="s">
        <v>63</v>
      </c>
      <c r="L58" s="80" t="str">
        <f>L50</f>
        <v>Hrly Rate</v>
      </c>
      <c r="M58" s="142">
        <f>SUM(M59:M66)</f>
        <v>72</v>
      </c>
      <c r="N58" s="142">
        <f>SUM(N59:N66)</f>
        <v>9</v>
      </c>
      <c r="O58" s="247">
        <f>SUM(O59:P66)</f>
        <v>720</v>
      </c>
      <c r="P58" s="248"/>
      <c r="Q58" s="2"/>
      <c r="R58" s="2"/>
      <c r="S58" s="62">
        <f>N58+N34+N39+N50</f>
        <v>17.5</v>
      </c>
      <c r="T58" s="76">
        <f>O78/S58</f>
        <v>4237.4319999999998</v>
      </c>
      <c r="U58" s="77"/>
    </row>
    <row r="59" spans="1:21" x14ac:dyDescent="0.3">
      <c r="A59" s="81"/>
      <c r="B59" s="81"/>
      <c r="C59" s="81"/>
      <c r="D59" s="81"/>
      <c r="E59" s="81"/>
      <c r="F59" s="81"/>
      <c r="G59" s="94">
        <v>1</v>
      </c>
      <c r="H59" s="47" t="str">
        <f>H40</f>
        <v>Master Bedroom Exterior view</v>
      </c>
      <c r="I59" s="72">
        <f>I40</f>
        <v>1</v>
      </c>
      <c r="J59" s="91">
        <v>0</v>
      </c>
      <c r="K59" s="127">
        <f t="shared" ref="K59:K66" si="7">J59+I59</f>
        <v>1</v>
      </c>
      <c r="L59" s="50">
        <v>10</v>
      </c>
      <c r="M59" s="49">
        <f t="shared" ref="M59:M66" si="8">N59*8</f>
        <v>4.8</v>
      </c>
      <c r="N59" s="56">
        <v>0.6</v>
      </c>
      <c r="O59" s="219">
        <f t="shared" ref="O59:O66" si="9">M59*L59</f>
        <v>48</v>
      </c>
      <c r="P59" s="219"/>
      <c r="Q59" s="2"/>
      <c r="R59" s="2"/>
      <c r="S59" s="78"/>
      <c r="T59" s="49"/>
      <c r="U59" s="77"/>
    </row>
    <row r="60" spans="1:21" x14ac:dyDescent="0.3">
      <c r="A60" s="48"/>
      <c r="B60" s="47"/>
      <c r="C60" s="47"/>
      <c r="D60" s="49"/>
      <c r="E60" s="49"/>
      <c r="F60" s="50"/>
      <c r="G60" s="72">
        <v>2</v>
      </c>
      <c r="H60" s="47" t="str">
        <f>H41</f>
        <v>Private Room</v>
      </c>
      <c r="I60" s="91">
        <f>I41</f>
        <v>1</v>
      </c>
      <c r="J60" s="91">
        <f>J41</f>
        <v>1</v>
      </c>
      <c r="K60" s="127">
        <f t="shared" si="7"/>
        <v>2</v>
      </c>
      <c r="L60" s="50">
        <v>10</v>
      </c>
      <c r="M60" s="49">
        <f t="shared" si="8"/>
        <v>9.6</v>
      </c>
      <c r="N60" s="56">
        <v>1.2</v>
      </c>
      <c r="O60" s="219">
        <f t="shared" si="9"/>
        <v>96</v>
      </c>
      <c r="P60" s="219"/>
      <c r="Q60" s="2"/>
      <c r="R60" s="2"/>
      <c r="S60" s="78"/>
      <c r="T60" s="50"/>
      <c r="U60" s="77"/>
    </row>
    <row r="61" spans="1:21" ht="18" thickBot="1" x14ac:dyDescent="0.35">
      <c r="G61" s="72">
        <v>3</v>
      </c>
      <c r="H61" s="47" t="str">
        <f>H42</f>
        <v>Grand Living</v>
      </c>
      <c r="I61" s="91">
        <f>I42</f>
        <v>2</v>
      </c>
      <c r="J61" s="91">
        <f>J42</f>
        <v>2</v>
      </c>
      <c r="K61" s="127">
        <f t="shared" si="7"/>
        <v>4</v>
      </c>
      <c r="L61" s="50">
        <v>10</v>
      </c>
      <c r="M61" s="49">
        <f t="shared" si="8"/>
        <v>19.2</v>
      </c>
      <c r="N61" s="102">
        <v>2.4</v>
      </c>
      <c r="O61" s="219">
        <f t="shared" si="9"/>
        <v>192</v>
      </c>
      <c r="P61" s="219"/>
      <c r="S61" s="79"/>
      <c r="T61" s="17" t="s">
        <v>30</v>
      </c>
      <c r="U61" s="75">
        <v>2238.1190476190477</v>
      </c>
    </row>
    <row r="62" spans="1:21" x14ac:dyDescent="0.3">
      <c r="G62" s="72">
        <v>4</v>
      </c>
      <c r="H62" s="61" t="str">
        <f>H43</f>
        <v>Guest Bedroom</v>
      </c>
      <c r="I62" s="58">
        <f>I43</f>
        <v>1</v>
      </c>
      <c r="J62" s="58">
        <f>J43</f>
        <v>1</v>
      </c>
      <c r="K62" s="127">
        <f t="shared" si="7"/>
        <v>2</v>
      </c>
      <c r="L62" s="50">
        <v>10</v>
      </c>
      <c r="M62" s="49">
        <f t="shared" si="8"/>
        <v>9.6</v>
      </c>
      <c r="N62" s="103">
        <v>1.2</v>
      </c>
      <c r="O62" s="219">
        <f t="shared" si="9"/>
        <v>96</v>
      </c>
      <c r="P62" s="219"/>
      <c r="S62" s="49"/>
      <c r="T62" s="49"/>
      <c r="U62" s="50"/>
    </row>
    <row r="63" spans="1:21" x14ac:dyDescent="0.3">
      <c r="G63" s="72">
        <v>5</v>
      </c>
      <c r="H63" s="73" t="str">
        <f>H44</f>
        <v>Guest En-suite</v>
      </c>
      <c r="I63" s="72">
        <f>I44</f>
        <v>1</v>
      </c>
      <c r="J63" s="72">
        <f>J44</f>
        <v>1</v>
      </c>
      <c r="K63" s="127">
        <f t="shared" si="7"/>
        <v>2</v>
      </c>
      <c r="L63" s="50">
        <v>10</v>
      </c>
      <c r="M63" s="49">
        <f t="shared" si="8"/>
        <v>9.6</v>
      </c>
      <c r="N63" s="103">
        <v>1.2</v>
      </c>
      <c r="O63" s="219">
        <f t="shared" si="9"/>
        <v>96</v>
      </c>
      <c r="P63" s="219"/>
      <c r="S63" s="49"/>
      <c r="T63" s="49"/>
      <c r="U63" s="50"/>
    </row>
    <row r="64" spans="1:21" x14ac:dyDescent="0.3">
      <c r="G64" s="72">
        <v>6</v>
      </c>
      <c r="H64" s="73" t="str">
        <f>H45</f>
        <v xml:space="preserve">Grotto </v>
      </c>
      <c r="I64" s="72">
        <f>I45</f>
        <v>1</v>
      </c>
      <c r="J64" s="72">
        <f>J45</f>
        <v>1</v>
      </c>
      <c r="K64" s="127">
        <f t="shared" si="7"/>
        <v>2</v>
      </c>
      <c r="L64" s="50">
        <v>10</v>
      </c>
      <c r="M64" s="49">
        <f t="shared" si="8"/>
        <v>9.6</v>
      </c>
      <c r="N64" s="103">
        <v>1.2</v>
      </c>
      <c r="O64" s="219">
        <f t="shared" si="9"/>
        <v>96</v>
      </c>
      <c r="P64" s="219"/>
      <c r="S64" s="49"/>
      <c r="T64" s="49"/>
      <c r="U64" s="50"/>
    </row>
    <row r="65" spans="7:21" x14ac:dyDescent="0.3">
      <c r="G65" s="104">
        <v>7</v>
      </c>
      <c r="H65" s="111" t="str">
        <f>I10</f>
        <v>Beach Pavilion</v>
      </c>
      <c r="I65" s="104">
        <f>M10</f>
        <v>1</v>
      </c>
      <c r="J65" s="104">
        <f>N10</f>
        <v>1</v>
      </c>
      <c r="K65" s="127">
        <f t="shared" si="7"/>
        <v>2</v>
      </c>
      <c r="L65" s="50">
        <v>10</v>
      </c>
      <c r="M65" s="49">
        <f t="shared" si="8"/>
        <v>9.6</v>
      </c>
      <c r="N65" s="103">
        <v>1.2</v>
      </c>
      <c r="O65" s="219">
        <f t="shared" si="9"/>
        <v>96</v>
      </c>
      <c r="P65" s="219"/>
      <c r="S65" s="49"/>
      <c r="T65" s="49"/>
      <c r="U65" s="50"/>
    </row>
    <row r="66" spans="7:21" ht="18" thickBot="1" x14ac:dyDescent="0.35">
      <c r="G66" s="104"/>
      <c r="H66" s="111"/>
      <c r="I66" s="104"/>
      <c r="J66" s="104"/>
      <c r="K66" s="127"/>
      <c r="L66" s="50"/>
      <c r="M66" s="49"/>
      <c r="N66" s="103"/>
      <c r="O66" s="219"/>
      <c r="P66" s="219"/>
      <c r="S66" s="49"/>
      <c r="T66" s="49"/>
      <c r="U66" s="50"/>
    </row>
    <row r="67" spans="7:21" ht="18" thickBot="1" x14ac:dyDescent="0.35">
      <c r="G67" s="132"/>
      <c r="H67" s="134"/>
      <c r="I67" s="131">
        <f>SUM(I59:I66)</f>
        <v>8</v>
      </c>
      <c r="J67" s="131">
        <f>SUM(J59:J66)</f>
        <v>7</v>
      </c>
      <c r="K67" s="277">
        <f>SUM(K59:K66)</f>
        <v>15</v>
      </c>
      <c r="L67" s="50"/>
      <c r="M67" s="49"/>
      <c r="N67" s="103"/>
      <c r="O67" s="133"/>
      <c r="P67" s="133"/>
      <c r="S67" s="49"/>
      <c r="T67" s="49"/>
      <c r="U67" s="50"/>
    </row>
    <row r="68" spans="7:21" ht="18" thickBot="1" x14ac:dyDescent="0.35">
      <c r="G68" s="104"/>
      <c r="H68" s="111"/>
      <c r="I68" s="104"/>
      <c r="J68" s="104"/>
      <c r="K68" s="100"/>
      <c r="L68" s="50"/>
      <c r="M68" s="135" t="s">
        <v>87</v>
      </c>
      <c r="N68" s="274" t="s">
        <v>97</v>
      </c>
      <c r="O68" s="219" t="s">
        <v>96</v>
      </c>
      <c r="P68" s="219"/>
      <c r="S68" s="49"/>
      <c r="T68" s="49"/>
      <c r="U68" s="50"/>
    </row>
    <row r="69" spans="7:21" ht="18" thickBot="1" x14ac:dyDescent="0.35">
      <c r="G69" s="104"/>
      <c r="H69" s="271" t="str">
        <f>H50</f>
        <v>Video Animations</v>
      </c>
      <c r="I69" s="271"/>
      <c r="J69" s="269" t="str">
        <f>J50</f>
        <v>Videos</v>
      </c>
      <c r="K69" s="272" t="str">
        <f>K50</f>
        <v>Duration = seconds</v>
      </c>
      <c r="L69" s="273" t="s">
        <v>86</v>
      </c>
      <c r="M69" s="80">
        <f>SUM(M70:M74)</f>
        <v>23172.550000000003</v>
      </c>
      <c r="N69" s="275">
        <v>0.2</v>
      </c>
      <c r="O69" s="249">
        <f>SUM(O70:P74)</f>
        <v>27807.06</v>
      </c>
      <c r="P69" s="250"/>
      <c r="S69" s="49"/>
      <c r="T69" s="49"/>
      <c r="U69" s="50"/>
    </row>
    <row r="70" spans="7:21" x14ac:dyDescent="0.3">
      <c r="G70" s="104">
        <v>1</v>
      </c>
      <c r="H70" s="246" t="str">
        <f>I13</f>
        <v>Decending Doors for Master Bedroom</v>
      </c>
      <c r="I70" s="246"/>
      <c r="J70" s="104">
        <f>P13</f>
        <v>1</v>
      </c>
      <c r="K70" s="127">
        <f>K51</f>
        <v>10</v>
      </c>
      <c r="L70" s="109">
        <v>300</v>
      </c>
      <c r="M70" s="50">
        <v>4634.51</v>
      </c>
      <c r="N70" s="276">
        <f>M70*N69</f>
        <v>926.90200000000004</v>
      </c>
      <c r="O70" s="219">
        <f>M70+N70</f>
        <v>5561.4120000000003</v>
      </c>
      <c r="P70" s="219"/>
      <c r="S70" s="49"/>
      <c r="T70" s="49"/>
      <c r="U70" s="50"/>
    </row>
    <row r="71" spans="7:21" x14ac:dyDescent="0.3">
      <c r="G71" s="104">
        <v>2</v>
      </c>
      <c r="H71" s="246" t="str">
        <f>I14</f>
        <v>Decending doors for Master En-suite</v>
      </c>
      <c r="I71" s="246"/>
      <c r="J71" s="104">
        <f>P14</f>
        <v>1</v>
      </c>
      <c r="K71" s="127">
        <f>K52</f>
        <v>10</v>
      </c>
      <c r="L71" s="109">
        <v>300</v>
      </c>
      <c r="M71" s="50">
        <v>4634.51</v>
      </c>
      <c r="N71" s="276">
        <f>M71*N69</f>
        <v>926.90200000000004</v>
      </c>
      <c r="O71" s="219">
        <f>M71+N71</f>
        <v>5561.4120000000003</v>
      </c>
      <c r="P71" s="219"/>
      <c r="S71" s="49"/>
      <c r="T71" s="49"/>
      <c r="U71" s="50"/>
    </row>
    <row r="72" spans="7:21" x14ac:dyDescent="0.3">
      <c r="G72" s="104">
        <v>3</v>
      </c>
      <c r="H72" s="246" t="str">
        <f>I15</f>
        <v>Decending doors for Grand living</v>
      </c>
      <c r="I72" s="246"/>
      <c r="J72" s="104">
        <f>P15</f>
        <v>1</v>
      </c>
      <c r="K72" s="127">
        <f>K53</f>
        <v>10</v>
      </c>
      <c r="L72" s="109">
        <v>300</v>
      </c>
      <c r="M72" s="50">
        <v>4634.51</v>
      </c>
      <c r="N72" s="276">
        <f>M72*N69</f>
        <v>926.90200000000004</v>
      </c>
      <c r="O72" s="219">
        <f>M72+N72</f>
        <v>5561.4120000000003</v>
      </c>
      <c r="P72" s="219"/>
      <c r="S72" s="49"/>
      <c r="T72" s="49"/>
      <c r="U72" s="50"/>
    </row>
    <row r="73" spans="7:21" x14ac:dyDescent="0.3">
      <c r="G73" s="104">
        <v>4</v>
      </c>
      <c r="H73" s="246" t="str">
        <f>I16</f>
        <v>Decending doors for Guest Bedroom</v>
      </c>
      <c r="I73" s="246"/>
      <c r="J73" s="104">
        <f>P16</f>
        <v>1</v>
      </c>
      <c r="K73" s="127">
        <f>K54</f>
        <v>10</v>
      </c>
      <c r="L73" s="109">
        <v>300</v>
      </c>
      <c r="M73" s="50">
        <v>4634.51</v>
      </c>
      <c r="N73" s="276">
        <f>M73*N69</f>
        <v>926.90200000000004</v>
      </c>
      <c r="O73" s="219">
        <f>M73+N73</f>
        <v>5561.4120000000003</v>
      </c>
      <c r="P73" s="219"/>
      <c r="S73" s="49"/>
      <c r="T73" s="49"/>
      <c r="U73" s="50"/>
    </row>
    <row r="74" spans="7:21" x14ac:dyDescent="0.3">
      <c r="G74" s="104">
        <v>5</v>
      </c>
      <c r="H74" s="246" t="str">
        <f>I17</f>
        <v>Overall exterior animation</v>
      </c>
      <c r="I74" s="246"/>
      <c r="J74" s="104">
        <f>P17</f>
        <v>1</v>
      </c>
      <c r="K74" s="127">
        <f>K55</f>
        <v>10</v>
      </c>
      <c r="L74" s="109">
        <v>300</v>
      </c>
      <c r="M74" s="50">
        <v>4634.51</v>
      </c>
      <c r="N74" s="276">
        <f>M74*N69</f>
        <v>926.90200000000004</v>
      </c>
      <c r="O74" s="219">
        <f>M74+N74</f>
        <v>5561.4120000000003</v>
      </c>
      <c r="P74" s="219"/>
      <c r="S74" s="49"/>
      <c r="T74" s="49"/>
      <c r="U74" s="50"/>
    </row>
    <row r="75" spans="7:21" x14ac:dyDescent="0.3">
      <c r="G75" s="104"/>
      <c r="H75" s="111"/>
      <c r="I75" s="104"/>
      <c r="J75" s="104"/>
      <c r="K75" s="100"/>
      <c r="L75" s="50"/>
      <c r="M75" s="49"/>
      <c r="N75" s="103"/>
      <c r="O75" s="219"/>
      <c r="P75" s="219"/>
      <c r="S75" s="49"/>
      <c r="T75" s="49"/>
      <c r="U75" s="50"/>
    </row>
    <row r="76" spans="7:21" ht="17.25" customHeight="1" x14ac:dyDescent="0.3">
      <c r="G76" s="72"/>
      <c r="H76" s="59"/>
      <c r="I76" s="44"/>
      <c r="J76" s="44"/>
      <c r="K76" s="44"/>
      <c r="L76" s="44"/>
      <c r="M76" s="44"/>
      <c r="N76" s="44"/>
      <c r="O76" s="156"/>
      <c r="P76" s="155"/>
    </row>
    <row r="77" spans="7:21" ht="17.25" customHeight="1" x14ac:dyDescent="0.3">
      <c r="G77" s="72"/>
      <c r="H77" s="92" t="s">
        <v>54</v>
      </c>
      <c r="I77" s="101" t="s">
        <v>53</v>
      </c>
      <c r="J77" s="101" t="s">
        <v>52</v>
      </c>
      <c r="K77" s="101" t="s">
        <v>51</v>
      </c>
      <c r="L77" s="223" t="s">
        <v>26</v>
      </c>
      <c r="M77" s="224"/>
      <c r="N77" s="98">
        <v>0</v>
      </c>
      <c r="O77" s="209">
        <f>O76*N77</f>
        <v>0</v>
      </c>
      <c r="P77" s="210"/>
      <c r="U77" s="6"/>
    </row>
    <row r="78" spans="7:21" ht="18.75" x14ac:dyDescent="0.3">
      <c r="G78" s="72"/>
      <c r="H78" s="96"/>
      <c r="I78" s="96"/>
      <c r="J78" s="96"/>
      <c r="K78" s="96"/>
      <c r="L78" s="225"/>
      <c r="M78" s="226"/>
      <c r="N78" s="99" t="s">
        <v>27</v>
      </c>
      <c r="O78" s="211">
        <f>O57+O33</f>
        <v>74155.06</v>
      </c>
      <c r="P78" s="212"/>
      <c r="Q78" s="97"/>
      <c r="R78" s="2"/>
      <c r="U78" s="6"/>
    </row>
    <row r="79" spans="7:21" x14ac:dyDescent="0.3">
      <c r="G79" s="72"/>
    </row>
    <row r="80" spans="7:21" x14ac:dyDescent="0.3">
      <c r="G80" s="72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</row>
    <row r="81" spans="7:22" x14ac:dyDescent="0.3">
      <c r="G81" s="72"/>
    </row>
    <row r="82" spans="7:22" x14ac:dyDescent="0.3">
      <c r="G82" s="72"/>
    </row>
    <row r="83" spans="7:22" ht="18.75" customHeight="1" x14ac:dyDescent="0.3">
      <c r="G83" s="72"/>
      <c r="H83" s="138"/>
      <c r="I83" s="138"/>
      <c r="J83" s="138"/>
      <c r="K83" s="138"/>
      <c r="L83" s="138"/>
      <c r="M83" s="138"/>
      <c r="N83" s="138"/>
      <c r="O83" s="138"/>
      <c r="P83" s="138"/>
    </row>
    <row r="84" spans="7:22" ht="18" customHeight="1" x14ac:dyDescent="0.3">
      <c r="G84" s="72"/>
      <c r="H84" s="138"/>
      <c r="I84" s="138"/>
      <c r="J84" s="138"/>
      <c r="K84" s="138"/>
      <c r="L84" s="138"/>
      <c r="M84" s="138"/>
      <c r="N84" s="138"/>
      <c r="O84" s="138"/>
      <c r="P84" s="138"/>
    </row>
    <row r="85" spans="7:22" ht="17.25" customHeight="1" x14ac:dyDescent="0.3">
      <c r="G85" s="72"/>
      <c r="H85" s="138"/>
      <c r="I85" s="138"/>
      <c r="J85" s="138"/>
      <c r="K85" s="138"/>
      <c r="L85" s="138"/>
      <c r="M85" s="138"/>
      <c r="N85" s="138"/>
      <c r="O85" s="138"/>
      <c r="P85" s="138"/>
      <c r="R85" s="139"/>
      <c r="S85" s="139"/>
      <c r="T85" s="139"/>
      <c r="U85" s="139"/>
      <c r="V85" s="139"/>
    </row>
    <row r="86" spans="7:22" ht="18" customHeight="1" x14ac:dyDescent="0.3">
      <c r="G86" s="72"/>
      <c r="H86" s="138"/>
      <c r="I86" s="138"/>
      <c r="J86" s="138"/>
      <c r="K86" s="138"/>
      <c r="L86" s="138"/>
      <c r="M86" s="138"/>
      <c r="N86" s="138"/>
      <c r="O86" s="138"/>
      <c r="P86" s="138"/>
      <c r="R86" s="139"/>
      <c r="S86" s="137"/>
      <c r="T86" s="137"/>
      <c r="U86" s="137"/>
      <c r="V86" s="139"/>
    </row>
    <row r="87" spans="7:22" ht="17.25" customHeight="1" x14ac:dyDescent="0.3">
      <c r="G87" s="72"/>
      <c r="H87" s="138"/>
      <c r="I87" s="138"/>
      <c r="J87" s="138"/>
      <c r="K87" s="138"/>
      <c r="L87" s="138"/>
      <c r="M87" s="138"/>
      <c r="N87" s="138"/>
      <c r="O87" s="138"/>
      <c r="P87" s="138"/>
    </row>
    <row r="88" spans="7:22" ht="17.25" customHeight="1" x14ac:dyDescent="0.3">
      <c r="G88" s="72"/>
      <c r="H88" s="138"/>
      <c r="I88" s="138"/>
      <c r="J88" s="138"/>
      <c r="K88" s="138"/>
      <c r="L88" s="138"/>
      <c r="M88" s="138"/>
      <c r="N88" s="138"/>
      <c r="O88" s="138"/>
      <c r="P88" s="138"/>
    </row>
    <row r="89" spans="7:22" ht="17.25" customHeight="1" x14ac:dyDescent="0.3">
      <c r="G89" s="72"/>
      <c r="H89" s="138"/>
      <c r="I89" s="138"/>
      <c r="J89" s="138"/>
      <c r="K89" s="138"/>
      <c r="L89" s="138"/>
      <c r="M89" s="138"/>
      <c r="N89" s="138"/>
      <c r="O89" s="138"/>
      <c r="P89" s="138"/>
    </row>
    <row r="90" spans="7:22" ht="17.25" customHeight="1" x14ac:dyDescent="0.3">
      <c r="G90" s="72"/>
      <c r="H90" s="138"/>
      <c r="I90" s="138"/>
      <c r="J90" s="138"/>
      <c r="K90" s="138"/>
      <c r="L90" s="138"/>
      <c r="M90" s="138"/>
      <c r="N90" s="138"/>
      <c r="O90" s="138"/>
      <c r="P90" s="138"/>
    </row>
    <row r="91" spans="7:22" ht="17.25" customHeight="1" x14ac:dyDescent="0.3">
      <c r="G91" s="72"/>
      <c r="H91" s="138"/>
      <c r="I91" s="138"/>
      <c r="J91" s="138"/>
      <c r="K91" s="138"/>
      <c r="L91" s="138"/>
      <c r="M91" s="138"/>
      <c r="N91" s="138"/>
      <c r="O91" s="138"/>
      <c r="P91" s="138"/>
    </row>
    <row r="92" spans="7:22" ht="17.25" customHeight="1" x14ac:dyDescent="0.3">
      <c r="G92" s="72"/>
      <c r="H92" s="138"/>
      <c r="I92" s="138"/>
      <c r="J92" s="138"/>
      <c r="K92" s="138"/>
      <c r="L92" s="138"/>
      <c r="M92" s="138"/>
      <c r="N92" s="138"/>
      <c r="O92" s="138"/>
      <c r="P92" s="138"/>
    </row>
    <row r="93" spans="7:22" ht="17.25" customHeight="1" x14ac:dyDescent="0.3">
      <c r="G93" s="72"/>
      <c r="H93" s="138"/>
      <c r="I93" s="138"/>
      <c r="J93" s="138"/>
      <c r="K93" s="138"/>
      <c r="L93" s="138"/>
      <c r="M93" s="138"/>
      <c r="N93" s="138"/>
      <c r="O93" s="138"/>
      <c r="P93" s="138"/>
    </row>
    <row r="94" spans="7:22" ht="17.25" customHeight="1" x14ac:dyDescent="0.3">
      <c r="G94" s="72"/>
      <c r="H94" s="138"/>
      <c r="I94" s="138"/>
      <c r="J94" s="138"/>
      <c r="K94" s="138"/>
      <c r="L94" s="138"/>
      <c r="M94" s="138"/>
      <c r="N94" s="138"/>
      <c r="O94" s="138"/>
      <c r="P94" s="138"/>
    </row>
    <row r="95" spans="7:22" ht="17.25" customHeight="1" x14ac:dyDescent="0.3">
      <c r="G95" s="72"/>
      <c r="H95" s="138"/>
      <c r="I95" s="138"/>
      <c r="J95" s="138"/>
      <c r="K95" s="138"/>
      <c r="L95" s="138"/>
      <c r="M95" s="138"/>
      <c r="N95" s="138"/>
      <c r="O95" s="138"/>
      <c r="P95" s="138"/>
    </row>
    <row r="96" spans="7:22" ht="17.25" customHeight="1" x14ac:dyDescent="0.3">
      <c r="G96" s="72"/>
      <c r="H96" s="138"/>
      <c r="I96" s="138"/>
      <c r="J96" s="138"/>
      <c r="K96" s="138"/>
      <c r="L96" s="138"/>
      <c r="M96" s="138"/>
      <c r="N96" s="138"/>
      <c r="O96" s="138"/>
      <c r="P96" s="138"/>
    </row>
    <row r="97" spans="7:20" ht="17.25" customHeight="1" x14ac:dyDescent="0.3">
      <c r="H97" s="138"/>
      <c r="I97" s="138"/>
      <c r="J97" s="138"/>
      <c r="K97" s="138"/>
      <c r="L97" s="138"/>
      <c r="M97" s="138"/>
      <c r="N97" s="138"/>
      <c r="O97" s="138"/>
      <c r="P97" s="138"/>
    </row>
    <row r="98" spans="7:20" ht="17.25" customHeight="1" x14ac:dyDescent="0.3">
      <c r="H98" s="138"/>
      <c r="I98" s="138"/>
      <c r="J98" s="138"/>
      <c r="K98" s="138"/>
      <c r="L98" s="138"/>
      <c r="M98" s="138"/>
      <c r="N98" s="138"/>
      <c r="O98" s="138"/>
      <c r="P98" s="138"/>
    </row>
    <row r="99" spans="7:20" ht="17.25" customHeight="1" x14ac:dyDescent="0.3">
      <c r="G99" s="72"/>
      <c r="H99" s="138"/>
      <c r="I99" s="138"/>
      <c r="J99" s="138"/>
      <c r="K99" s="138"/>
      <c r="L99" s="138"/>
      <c r="M99" s="138"/>
      <c r="N99" s="138"/>
      <c r="O99" s="138"/>
      <c r="P99" s="138"/>
    </row>
    <row r="100" spans="7:20" ht="17.25" customHeight="1" x14ac:dyDescent="0.3">
      <c r="G100" s="72"/>
      <c r="H100" s="138"/>
      <c r="I100" s="138"/>
      <c r="J100" s="138"/>
      <c r="K100" s="138"/>
      <c r="L100" s="138"/>
      <c r="M100" s="138"/>
      <c r="N100" s="138"/>
      <c r="O100" s="138"/>
      <c r="P100" s="138"/>
    </row>
    <row r="101" spans="7:20" ht="17.25" customHeight="1" x14ac:dyDescent="0.3">
      <c r="G101" s="72"/>
      <c r="H101" s="138"/>
      <c r="I101" s="138"/>
      <c r="J101" s="138"/>
      <c r="K101" s="138"/>
      <c r="L101" s="138"/>
      <c r="M101" s="138"/>
      <c r="N101" s="138"/>
      <c r="O101" s="138"/>
      <c r="P101" s="138"/>
    </row>
    <row r="102" spans="7:20" ht="17.25" customHeight="1" x14ac:dyDescent="0.3">
      <c r="G102" s="72"/>
      <c r="H102" s="138"/>
      <c r="I102" s="138"/>
      <c r="J102" s="138"/>
      <c r="K102" s="138"/>
      <c r="L102" s="138"/>
      <c r="M102" s="138"/>
      <c r="N102" s="138"/>
      <c r="O102" s="138"/>
      <c r="P102" s="138"/>
    </row>
    <row r="103" spans="7:20" ht="17.25" customHeight="1" x14ac:dyDescent="0.3">
      <c r="G103" s="72"/>
      <c r="H103" s="138"/>
      <c r="I103" s="138"/>
      <c r="J103" s="138"/>
      <c r="K103" s="138"/>
      <c r="L103" s="138"/>
      <c r="M103" s="138"/>
      <c r="N103" s="138"/>
      <c r="O103" s="138"/>
      <c r="P103" s="138"/>
    </row>
    <row r="104" spans="7:20" ht="17.25" customHeight="1" x14ac:dyDescent="0.3">
      <c r="G104" s="72"/>
      <c r="H104" s="138"/>
      <c r="I104" s="138"/>
      <c r="J104" s="138"/>
      <c r="K104" s="138"/>
      <c r="L104" s="138"/>
      <c r="M104" s="138"/>
      <c r="N104" s="138"/>
      <c r="O104" s="138"/>
      <c r="P104" s="138"/>
    </row>
    <row r="105" spans="7:20" ht="17.25" customHeight="1" x14ac:dyDescent="0.3">
      <c r="G105" s="72"/>
      <c r="H105" s="138"/>
      <c r="I105" s="138"/>
      <c r="J105" s="138"/>
      <c r="K105" s="138"/>
      <c r="L105" s="138"/>
      <c r="M105" s="138"/>
      <c r="N105" s="138"/>
      <c r="O105" s="138"/>
      <c r="P105" s="138"/>
    </row>
    <row r="106" spans="7:20" ht="17.25" customHeight="1" x14ac:dyDescent="0.3">
      <c r="G106" s="72"/>
      <c r="H106" s="138"/>
      <c r="I106" s="138"/>
      <c r="J106" s="138"/>
      <c r="K106" s="138"/>
      <c r="L106" s="138"/>
      <c r="M106" s="138"/>
      <c r="N106" s="138"/>
      <c r="O106" s="138"/>
      <c r="P106" s="138"/>
    </row>
    <row r="107" spans="7:20" ht="18" customHeight="1" x14ac:dyDescent="0.3">
      <c r="H107" s="138"/>
      <c r="I107" s="138"/>
      <c r="J107" s="138"/>
      <c r="K107" s="138"/>
      <c r="L107" s="138"/>
      <c r="M107" s="138"/>
      <c r="N107" s="138"/>
      <c r="O107" s="138"/>
      <c r="P107" s="138"/>
    </row>
    <row r="108" spans="7:20" ht="18" customHeight="1" x14ac:dyDescent="0.3">
      <c r="H108" s="138"/>
      <c r="I108" s="138"/>
      <c r="J108" s="138"/>
      <c r="K108" s="138"/>
      <c r="L108" s="138"/>
      <c r="M108" s="138"/>
      <c r="N108" s="138"/>
      <c r="O108" s="138"/>
      <c r="P108" s="138"/>
    </row>
    <row r="109" spans="7:20" ht="18.75" customHeight="1" x14ac:dyDescent="0.3">
      <c r="H109" s="138"/>
      <c r="I109" s="138"/>
      <c r="J109" s="138"/>
      <c r="K109" s="138"/>
      <c r="L109" s="138"/>
      <c r="M109" s="138"/>
      <c r="N109" s="138"/>
      <c r="O109" s="138"/>
      <c r="P109" s="138"/>
      <c r="S109" s="6"/>
      <c r="T109" s="51"/>
    </row>
    <row r="110" spans="7:20" x14ac:dyDescent="0.3">
      <c r="S110" s="52"/>
      <c r="T110" s="52"/>
    </row>
    <row r="119" spans="8:32" x14ac:dyDescent="0.3">
      <c r="H119" s="81"/>
      <c r="I119" s="81"/>
      <c r="J119" s="81"/>
      <c r="K119" s="81"/>
      <c r="L119" s="81"/>
      <c r="M119" s="81"/>
      <c r="N119" s="81"/>
    </row>
    <row r="120" spans="8:32" x14ac:dyDescent="0.3">
      <c r="H120" s="81"/>
      <c r="I120" s="81"/>
      <c r="J120" s="81"/>
      <c r="K120" s="81"/>
      <c r="L120" s="81"/>
      <c r="M120" s="81"/>
      <c r="N120" s="81"/>
    </row>
    <row r="121" spans="8:32" x14ac:dyDescent="0.3">
      <c r="H121" s="81"/>
      <c r="I121" s="81"/>
      <c r="J121" s="81"/>
      <c r="K121" s="81"/>
      <c r="L121" s="81"/>
      <c r="M121" s="81"/>
      <c r="N121" s="81"/>
    </row>
    <row r="122" spans="8:32" x14ac:dyDescent="0.3">
      <c r="H122" s="81"/>
      <c r="I122" s="81"/>
      <c r="J122" s="81"/>
      <c r="K122" s="81"/>
      <c r="L122" s="81"/>
      <c r="M122" s="81"/>
      <c r="N122" s="81"/>
    </row>
    <row r="123" spans="8:32" x14ac:dyDescent="0.3">
      <c r="H123" s="81"/>
      <c r="I123" s="81"/>
      <c r="J123" s="81"/>
      <c r="K123" s="81"/>
      <c r="L123" s="81"/>
      <c r="M123" s="81"/>
      <c r="N123" s="81"/>
    </row>
    <row r="124" spans="8:32" x14ac:dyDescent="0.3">
      <c r="H124" s="81"/>
      <c r="I124" s="81"/>
      <c r="J124" s="81"/>
      <c r="K124" s="81"/>
      <c r="L124" s="81"/>
      <c r="M124" s="81"/>
      <c r="N124" s="81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</row>
    <row r="125" spans="8:32" x14ac:dyDescent="0.3">
      <c r="H125" s="81"/>
      <c r="I125" s="81"/>
      <c r="J125" s="81"/>
      <c r="K125" s="81"/>
      <c r="L125" s="81"/>
      <c r="M125" s="81"/>
      <c r="N125" s="81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</row>
    <row r="126" spans="8:32" x14ac:dyDescent="0.3">
      <c r="H126" s="81"/>
      <c r="I126" s="81"/>
      <c r="J126" s="81"/>
      <c r="K126" s="81"/>
      <c r="L126" s="81"/>
      <c r="M126" s="81"/>
      <c r="N126" s="81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</row>
    <row r="127" spans="8:32" x14ac:dyDescent="0.3">
      <c r="H127" s="81"/>
      <c r="I127" s="81"/>
      <c r="J127" s="81"/>
      <c r="K127" s="81"/>
      <c r="L127" s="81"/>
      <c r="M127" s="81"/>
      <c r="N127" s="81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</row>
    <row r="128" spans="8:32" x14ac:dyDescent="0.3">
      <c r="H128" s="81"/>
      <c r="I128" s="81"/>
      <c r="J128" s="81"/>
      <c r="K128" s="81"/>
      <c r="L128" s="81"/>
      <c r="M128" s="81"/>
      <c r="N128" s="81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</row>
    <row r="129" spans="8:32" x14ac:dyDescent="0.3">
      <c r="H129" s="81"/>
      <c r="I129" s="81"/>
      <c r="J129" s="81"/>
      <c r="K129" s="81"/>
      <c r="L129" s="81"/>
      <c r="M129" s="81"/>
      <c r="N129" s="81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</row>
    <row r="130" spans="8:32" x14ac:dyDescent="0.3">
      <c r="H130" s="81"/>
      <c r="I130" s="81"/>
      <c r="J130" s="81"/>
      <c r="K130" s="81"/>
      <c r="L130" s="81"/>
      <c r="M130" s="81"/>
      <c r="N130" s="81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</row>
    <row r="131" spans="8:32" x14ac:dyDescent="0.3">
      <c r="H131" s="81"/>
      <c r="I131" s="81"/>
      <c r="J131" s="81"/>
      <c r="K131" s="81"/>
      <c r="L131" s="81"/>
      <c r="M131" s="81"/>
      <c r="N131" s="81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</row>
    <row r="132" spans="8:32" x14ac:dyDescent="0.3">
      <c r="H132" s="81"/>
      <c r="I132" s="81"/>
      <c r="J132" s="81"/>
      <c r="K132" s="81"/>
      <c r="L132" s="81"/>
      <c r="M132" s="81"/>
      <c r="N132" s="81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</row>
    <row r="133" spans="8:32" x14ac:dyDescent="0.3">
      <c r="H133" s="81"/>
      <c r="I133" s="81"/>
      <c r="J133" s="81"/>
      <c r="K133" s="81"/>
      <c r="L133" s="81"/>
      <c r="M133" s="81"/>
      <c r="N133" s="81"/>
      <c r="U133" s="19"/>
    </row>
    <row r="134" spans="8:32" x14ac:dyDescent="0.3">
      <c r="H134" s="81"/>
      <c r="I134" s="81"/>
      <c r="J134" s="81"/>
      <c r="K134" s="81"/>
      <c r="L134" s="81"/>
      <c r="M134" s="81"/>
      <c r="N134" s="81"/>
      <c r="T134" s="208"/>
      <c r="U134" s="38"/>
    </row>
    <row r="135" spans="8:32" x14ac:dyDescent="0.3">
      <c r="H135" s="81"/>
      <c r="I135" s="81"/>
      <c r="J135" s="81"/>
      <c r="K135" s="81"/>
      <c r="L135" s="81"/>
      <c r="M135" s="81"/>
      <c r="N135" s="81"/>
      <c r="T135" s="208"/>
    </row>
    <row r="136" spans="8:32" x14ac:dyDescent="0.3">
      <c r="H136" s="81"/>
      <c r="I136" s="81"/>
      <c r="J136" s="81"/>
      <c r="K136" s="81"/>
      <c r="L136" s="81"/>
      <c r="M136" s="81"/>
      <c r="N136" s="81"/>
    </row>
    <row r="137" spans="8:32" x14ac:dyDescent="0.3">
      <c r="H137" s="81"/>
      <c r="I137" s="81"/>
      <c r="J137" s="81"/>
      <c r="K137" s="81"/>
      <c r="L137" s="81"/>
      <c r="M137" s="81"/>
      <c r="N137" s="81"/>
    </row>
    <row r="138" spans="8:32" x14ac:dyDescent="0.3">
      <c r="H138" s="81"/>
      <c r="I138" s="81"/>
      <c r="J138" s="81"/>
      <c r="K138" s="81"/>
      <c r="L138" s="81"/>
      <c r="M138" s="81"/>
      <c r="N138" s="81"/>
    </row>
    <row r="139" spans="8:32" x14ac:dyDescent="0.3">
      <c r="H139" s="81"/>
      <c r="I139" s="81"/>
      <c r="J139" s="81"/>
      <c r="K139" s="81"/>
      <c r="L139" s="81"/>
      <c r="M139" s="81"/>
      <c r="N139" s="81"/>
    </row>
    <row r="140" spans="8:32" x14ac:dyDescent="0.3">
      <c r="H140" s="81"/>
      <c r="I140" s="81"/>
      <c r="J140" s="81"/>
      <c r="K140" s="81"/>
      <c r="L140" s="81"/>
      <c r="M140" s="81"/>
      <c r="N140" s="81"/>
    </row>
    <row r="141" spans="8:32" x14ac:dyDescent="0.3">
      <c r="H141" s="81"/>
      <c r="I141" s="81"/>
      <c r="J141" s="81"/>
      <c r="K141" s="81"/>
      <c r="L141" s="81"/>
      <c r="M141" s="81"/>
      <c r="N141" s="81"/>
    </row>
    <row r="142" spans="8:32" x14ac:dyDescent="0.3">
      <c r="H142" s="81"/>
      <c r="I142" s="81"/>
      <c r="J142" s="81"/>
      <c r="K142" s="81"/>
      <c r="L142" s="81"/>
      <c r="M142" s="81"/>
      <c r="N142" s="81"/>
    </row>
    <row r="143" spans="8:32" x14ac:dyDescent="0.3">
      <c r="H143" s="81"/>
      <c r="I143" s="81"/>
      <c r="J143" s="81"/>
      <c r="K143" s="81"/>
      <c r="L143" s="81"/>
      <c r="M143" s="81"/>
      <c r="N143" s="81"/>
    </row>
    <row r="144" spans="8:32" x14ac:dyDescent="0.3">
      <c r="H144" s="81"/>
      <c r="I144" s="81"/>
      <c r="J144" s="81"/>
      <c r="K144" s="81"/>
      <c r="L144" s="81"/>
      <c r="M144" s="81"/>
      <c r="N144" s="81"/>
    </row>
    <row r="145" spans="8:14" x14ac:dyDescent="0.3">
      <c r="H145" s="81"/>
      <c r="I145" s="81"/>
      <c r="J145" s="81"/>
      <c r="K145" s="81"/>
      <c r="L145" s="81"/>
      <c r="M145" s="81"/>
      <c r="N145" s="81"/>
    </row>
    <row r="146" spans="8:14" x14ac:dyDescent="0.3">
      <c r="H146" s="81"/>
      <c r="I146" s="81"/>
      <c r="J146" s="81"/>
      <c r="K146" s="81"/>
      <c r="L146" s="81"/>
      <c r="M146" s="81"/>
      <c r="N146" s="81"/>
    </row>
    <row r="147" spans="8:14" x14ac:dyDescent="0.3">
      <c r="H147" s="81"/>
      <c r="I147" s="81"/>
      <c r="J147" s="81"/>
      <c r="K147" s="81"/>
      <c r="L147" s="81"/>
      <c r="M147" s="81"/>
      <c r="N147" s="81"/>
    </row>
    <row r="148" spans="8:14" x14ac:dyDescent="0.3">
      <c r="H148" s="81"/>
      <c r="I148" s="81"/>
      <c r="J148" s="81"/>
      <c r="K148" s="81"/>
      <c r="L148" s="81"/>
      <c r="M148" s="81"/>
      <c r="N148" s="81"/>
    </row>
    <row r="149" spans="8:14" x14ac:dyDescent="0.3">
      <c r="H149" s="81"/>
      <c r="I149" s="81"/>
      <c r="J149" s="81"/>
      <c r="K149" s="81"/>
      <c r="L149" s="81"/>
      <c r="M149" s="81"/>
      <c r="N149" s="81"/>
    </row>
    <row r="150" spans="8:14" x14ac:dyDescent="0.3">
      <c r="H150" s="81"/>
      <c r="I150" s="81"/>
      <c r="J150" s="81"/>
      <c r="K150" s="81"/>
      <c r="L150" s="81"/>
      <c r="M150" s="81"/>
      <c r="N150" s="81"/>
    </row>
    <row r="151" spans="8:14" x14ac:dyDescent="0.3">
      <c r="H151" s="81"/>
      <c r="I151" s="81"/>
      <c r="J151" s="81"/>
      <c r="K151" s="81"/>
      <c r="L151" s="81"/>
      <c r="M151" s="81"/>
      <c r="N151" s="81"/>
    </row>
    <row r="152" spans="8:14" x14ac:dyDescent="0.3">
      <c r="H152" s="81"/>
      <c r="I152" s="81"/>
      <c r="J152" s="81"/>
      <c r="K152" s="81"/>
      <c r="L152" s="81"/>
      <c r="M152" s="81"/>
      <c r="N152" s="81"/>
    </row>
    <row r="153" spans="8:14" x14ac:dyDescent="0.3">
      <c r="H153" s="81"/>
      <c r="I153" s="81"/>
      <c r="J153" s="81"/>
      <c r="K153" s="81"/>
      <c r="L153" s="81"/>
      <c r="M153" s="81"/>
      <c r="N153" s="81"/>
    </row>
    <row r="154" spans="8:14" x14ac:dyDescent="0.3">
      <c r="H154" s="81"/>
      <c r="I154" s="81"/>
      <c r="J154" s="81"/>
      <c r="K154" s="81"/>
      <c r="L154" s="81"/>
      <c r="M154" s="81"/>
      <c r="N154" s="81"/>
    </row>
    <row r="155" spans="8:14" x14ac:dyDescent="0.3">
      <c r="H155" s="81"/>
      <c r="I155" s="81"/>
      <c r="J155" s="81"/>
      <c r="K155" s="81"/>
      <c r="L155" s="81"/>
      <c r="M155" s="81"/>
      <c r="N155" s="81"/>
    </row>
    <row r="156" spans="8:14" x14ac:dyDescent="0.3">
      <c r="H156" s="81"/>
      <c r="I156" s="81"/>
      <c r="J156" s="81"/>
      <c r="K156" s="81"/>
      <c r="L156" s="81"/>
      <c r="M156" s="81"/>
      <c r="N156" s="81"/>
    </row>
    <row r="157" spans="8:14" x14ac:dyDescent="0.3">
      <c r="H157" s="81"/>
      <c r="I157" s="81"/>
      <c r="J157" s="81"/>
      <c r="K157" s="81"/>
      <c r="L157" s="81"/>
      <c r="M157" s="81"/>
      <c r="N157" s="81"/>
    </row>
    <row r="158" spans="8:14" x14ac:dyDescent="0.3">
      <c r="H158" s="81"/>
      <c r="I158" s="81"/>
      <c r="J158" s="81"/>
      <c r="K158" s="81"/>
      <c r="L158" s="81"/>
      <c r="M158" s="81"/>
      <c r="N158" s="81"/>
    </row>
    <row r="159" spans="8:14" x14ac:dyDescent="0.3">
      <c r="H159" s="81"/>
      <c r="I159" s="81"/>
      <c r="J159" s="81"/>
      <c r="K159" s="81"/>
      <c r="L159" s="81"/>
      <c r="M159" s="81"/>
      <c r="N159" s="81"/>
    </row>
  </sheetData>
  <mergeCells count="124">
    <mergeCell ref="H70:I70"/>
    <mergeCell ref="H71:I71"/>
    <mergeCell ref="H72:I72"/>
    <mergeCell ref="H73:I73"/>
    <mergeCell ref="H74:I74"/>
    <mergeCell ref="O70:P70"/>
    <mergeCell ref="O71:P71"/>
    <mergeCell ref="O72:P72"/>
    <mergeCell ref="O73:P73"/>
    <mergeCell ref="O74:P74"/>
    <mergeCell ref="H69:I69"/>
    <mergeCell ref="O69:P69"/>
    <mergeCell ref="O50:P50"/>
    <mergeCell ref="O51:P51"/>
    <mergeCell ref="O52:P52"/>
    <mergeCell ref="O53:P53"/>
    <mergeCell ref="O54:P54"/>
    <mergeCell ref="O55:P55"/>
    <mergeCell ref="O66:P66"/>
    <mergeCell ref="H51:I51"/>
    <mergeCell ref="H52:I52"/>
    <mergeCell ref="H53:I53"/>
    <mergeCell ref="O68:P68"/>
    <mergeCell ref="U12:U18"/>
    <mergeCell ref="S21:U21"/>
    <mergeCell ref="S20:U20"/>
    <mergeCell ref="M19:O19"/>
    <mergeCell ref="H19:L19"/>
    <mergeCell ref="I15:J15"/>
    <mergeCell ref="I16:J16"/>
    <mergeCell ref="P17:R17"/>
    <mergeCell ref="I17:J17"/>
    <mergeCell ref="M15:O15"/>
    <mergeCell ref="M16:O16"/>
    <mergeCell ref="M17:O17"/>
    <mergeCell ref="H12:J12"/>
    <mergeCell ref="P16:R16"/>
    <mergeCell ref="P15:R15"/>
    <mergeCell ref="P14:R14"/>
    <mergeCell ref="P13:R13"/>
    <mergeCell ref="P12:R12"/>
    <mergeCell ref="I13:J13"/>
    <mergeCell ref="I14:J14"/>
    <mergeCell ref="H35:I35"/>
    <mergeCell ref="O33:P33"/>
    <mergeCell ref="O34:P34"/>
    <mergeCell ref="H32:J32"/>
    <mergeCell ref="O32:P32"/>
    <mergeCell ref="H36:I36"/>
    <mergeCell ref="O60:P60"/>
    <mergeCell ref="O63:P63"/>
    <mergeCell ref="O64:P64"/>
    <mergeCell ref="O36:P36"/>
    <mergeCell ref="O35:P35"/>
    <mergeCell ref="O39:P39"/>
    <mergeCell ref="O44:P44"/>
    <mergeCell ref="O46:P46"/>
    <mergeCell ref="O47:P47"/>
    <mergeCell ref="I38:J38"/>
    <mergeCell ref="O45:P45"/>
    <mergeCell ref="H54:I54"/>
    <mergeCell ref="H55:I55"/>
    <mergeCell ref="H50:I50"/>
    <mergeCell ref="S4:S18"/>
    <mergeCell ref="T4:T18"/>
    <mergeCell ref="O65:P65"/>
    <mergeCell ref="M12:O12"/>
    <mergeCell ref="M13:O13"/>
    <mergeCell ref="M14:O14"/>
    <mergeCell ref="L77:M78"/>
    <mergeCell ref="O61:P61"/>
    <mergeCell ref="O62:P62"/>
    <mergeCell ref="O40:P40"/>
    <mergeCell ref="O41:P41"/>
    <mergeCell ref="O42:P42"/>
    <mergeCell ref="O43:P43"/>
    <mergeCell ref="O75:P75"/>
    <mergeCell ref="P10:R10"/>
    <mergeCell ref="I10:J10"/>
    <mergeCell ref="T134:T135"/>
    <mergeCell ref="O76:P76"/>
    <mergeCell ref="O77:P77"/>
    <mergeCell ref="O78:P78"/>
    <mergeCell ref="N7:O7"/>
    <mergeCell ref="N4:O4"/>
    <mergeCell ref="N5:O5"/>
    <mergeCell ref="N6:O6"/>
    <mergeCell ref="P4:R4"/>
    <mergeCell ref="P5:R5"/>
    <mergeCell ref="P6:R6"/>
    <mergeCell ref="P19:R19"/>
    <mergeCell ref="P7:R7"/>
    <mergeCell ref="P8:R8"/>
    <mergeCell ref="P9:R9"/>
    <mergeCell ref="O57:P57"/>
    <mergeCell ref="O58:P58"/>
    <mergeCell ref="O59:P59"/>
    <mergeCell ref="H33:J33"/>
    <mergeCell ref="N11:O11"/>
    <mergeCell ref="P11:R11"/>
    <mergeCell ref="I11:J11"/>
    <mergeCell ref="H57:L57"/>
    <mergeCell ref="A30:E30"/>
    <mergeCell ref="N3:O3"/>
    <mergeCell ref="P3:R3"/>
    <mergeCell ref="A31:E31"/>
    <mergeCell ref="D33:E33"/>
    <mergeCell ref="D32:E32"/>
    <mergeCell ref="A33:C33"/>
    <mergeCell ref="I4:J4"/>
    <mergeCell ref="I5:J5"/>
    <mergeCell ref="I6:J6"/>
    <mergeCell ref="N8:O8"/>
    <mergeCell ref="N9:O9"/>
    <mergeCell ref="I7:J7"/>
    <mergeCell ref="A2:E29"/>
    <mergeCell ref="H2:I2"/>
    <mergeCell ref="I8:J8"/>
    <mergeCell ref="I9:J9"/>
    <mergeCell ref="I3:J3"/>
    <mergeCell ref="I18:J18"/>
    <mergeCell ref="N18:O18"/>
    <mergeCell ref="P18:R18"/>
    <mergeCell ref="N10:O10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2022-07-11T17:42:49Z</dcterms:created>
  <dcterms:modified xsi:type="dcterms:W3CDTF">2022-08-08T07:58:29Z</dcterms:modified>
</cp:coreProperties>
</file>